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</sheets>
  <calcPr calcId="152511"/>
</workbook>
</file>

<file path=xl/calcChain.xml><?xml version="1.0" encoding="utf-8"?>
<calcChain xmlns="http://schemas.openxmlformats.org/spreadsheetml/2006/main">
  <c r="D19" i="19" l="1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R20" i="21"/>
  <c r="I18" i="20" l="1"/>
  <c r="T20" i="19"/>
  <c r="T24" i="19" s="1"/>
  <c r="R18" i="18"/>
  <c r="R20" i="18"/>
  <c r="X20" i="17"/>
  <c r="X18" i="17"/>
  <c r="X23" i="17" s="1"/>
  <c r="X24" i="17"/>
  <c r="X25" i="17"/>
  <c r="X19" i="17"/>
  <c r="X17" i="17"/>
  <c r="R20" i="15"/>
  <c r="I18" i="12"/>
  <c r="R20" i="11"/>
  <c r="T20" i="10"/>
  <c r="X20" i="9"/>
  <c r="X24" i="9" s="1"/>
  <c r="X18" i="9"/>
  <c r="X23" i="9" s="1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Y24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Y25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Y23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A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X25" i="9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R20" i="1" s="1"/>
  <c r="S19" i="1"/>
  <c r="T19" i="1"/>
  <c r="U19" i="1"/>
  <c r="V19" i="1"/>
  <c r="W19" i="1"/>
  <c r="X19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D24" i="5"/>
  <c r="E24" i="5"/>
  <c r="E25" i="5" s="1"/>
  <c r="F24" i="5"/>
  <c r="G24" i="5"/>
  <c r="G25" i="5" s="1"/>
  <c r="H24" i="5"/>
  <c r="I24" i="5"/>
  <c r="I25" i="5" s="1"/>
  <c r="J24" i="5"/>
  <c r="K24" i="5"/>
  <c r="K25" i="5" s="1"/>
  <c r="L24" i="5"/>
  <c r="M24" i="5"/>
  <c r="M25" i="5" s="1"/>
  <c r="N24" i="5"/>
  <c r="O24" i="5"/>
  <c r="O25" i="5" s="1"/>
  <c r="P24" i="5"/>
  <c r="Q24" i="5"/>
  <c r="Q25" i="5" s="1"/>
  <c r="R24" i="5"/>
  <c r="S24" i="5"/>
  <c r="S25" i="5" s="1"/>
  <c r="T24" i="5"/>
  <c r="U24" i="5"/>
  <c r="U25" i="5" s="1"/>
  <c r="V24" i="5"/>
  <c r="W24" i="5"/>
  <c r="W25" i="5" s="1"/>
  <c r="X24" i="5"/>
  <c r="D25" i="5"/>
  <c r="F25" i="5"/>
  <c r="H25" i="5"/>
  <c r="J25" i="5"/>
  <c r="L25" i="5"/>
  <c r="N25" i="5"/>
  <c r="P25" i="5"/>
  <c r="R25" i="5"/>
  <c r="T25" i="5"/>
  <c r="V25" i="5"/>
  <c r="X25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W20" i="3"/>
  <c r="I18" i="2"/>
  <c r="X19" i="21" l="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A19" i="21"/>
  <c r="U18" i="21"/>
  <c r="U23" i="21" s="1"/>
  <c r="Q18" i="21"/>
  <c r="Q23" i="21" s="1"/>
  <c r="M18" i="21"/>
  <c r="M23" i="21" s="1"/>
  <c r="I18" i="21"/>
  <c r="I23" i="21" s="1"/>
  <c r="E18" i="21"/>
  <c r="E23" i="21" s="1"/>
  <c r="X17" i="21"/>
  <c r="W17" i="21"/>
  <c r="W18" i="21" s="1"/>
  <c r="W23" i="21" s="1"/>
  <c r="V17" i="21"/>
  <c r="U17" i="21"/>
  <c r="T17" i="21"/>
  <c r="S17" i="21"/>
  <c r="S18" i="21" s="1"/>
  <c r="S23" i="21" s="1"/>
  <c r="R17" i="21"/>
  <c r="Q17" i="21"/>
  <c r="P17" i="21"/>
  <c r="O17" i="21"/>
  <c r="O18" i="21" s="1"/>
  <c r="O23" i="21" s="1"/>
  <c r="N17" i="21"/>
  <c r="M17" i="21"/>
  <c r="L17" i="21"/>
  <c r="K17" i="21"/>
  <c r="K18" i="21" s="1"/>
  <c r="K23" i="21" s="1"/>
  <c r="J17" i="21"/>
  <c r="I17" i="21"/>
  <c r="H17" i="21"/>
  <c r="G17" i="21"/>
  <c r="G18" i="21" s="1"/>
  <c r="G23" i="21" s="1"/>
  <c r="F17" i="21"/>
  <c r="E17" i="21"/>
  <c r="D17" i="21"/>
  <c r="C17" i="21"/>
  <c r="C18" i="21" s="1"/>
  <c r="C23" i="21" s="1"/>
  <c r="A17" i="21"/>
  <c r="A23" i="21" s="1"/>
  <c r="R15" i="21"/>
  <c r="P14" i="21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A19" i="20"/>
  <c r="U18" i="20"/>
  <c r="U23" i="20" s="1"/>
  <c r="Q18" i="20"/>
  <c r="Q23" i="20" s="1"/>
  <c r="M18" i="20"/>
  <c r="M23" i="20" s="1"/>
  <c r="I23" i="20"/>
  <c r="E18" i="20"/>
  <c r="E23" i="20" s="1"/>
  <c r="X17" i="20"/>
  <c r="W17" i="20"/>
  <c r="W18" i="20" s="1"/>
  <c r="W23" i="20" s="1"/>
  <c r="V17" i="20"/>
  <c r="U17" i="20"/>
  <c r="T17" i="20"/>
  <c r="S17" i="20"/>
  <c r="S18" i="20" s="1"/>
  <c r="S23" i="20" s="1"/>
  <c r="R17" i="20"/>
  <c r="Q17" i="20"/>
  <c r="P17" i="20"/>
  <c r="O17" i="20"/>
  <c r="O18" i="20" s="1"/>
  <c r="O23" i="20" s="1"/>
  <c r="N17" i="20"/>
  <c r="M17" i="20"/>
  <c r="L17" i="20"/>
  <c r="K17" i="20"/>
  <c r="K18" i="20" s="1"/>
  <c r="K23" i="20" s="1"/>
  <c r="J17" i="20"/>
  <c r="I17" i="20"/>
  <c r="H17" i="20"/>
  <c r="G17" i="20"/>
  <c r="G18" i="20" s="1"/>
  <c r="G23" i="20" s="1"/>
  <c r="F17" i="20"/>
  <c r="E17" i="20"/>
  <c r="D17" i="20"/>
  <c r="C17" i="20"/>
  <c r="C18" i="20" s="1"/>
  <c r="C23" i="20" s="1"/>
  <c r="A17" i="20"/>
  <c r="A23" i="20" s="1"/>
  <c r="A24" i="19"/>
  <c r="U20" i="19"/>
  <c r="U24" i="19" s="1"/>
  <c r="M20" i="19"/>
  <c r="M24" i="19" s="1"/>
  <c r="I20" i="19"/>
  <c r="I24" i="19" s="1"/>
  <c r="E20" i="19"/>
  <c r="E24" i="19" s="1"/>
  <c r="W20" i="19"/>
  <c r="W24" i="19" s="1"/>
  <c r="S20" i="19"/>
  <c r="S24" i="19" s="1"/>
  <c r="Q20" i="19"/>
  <c r="Q24" i="19" s="1"/>
  <c r="O20" i="19"/>
  <c r="O24" i="19" s="1"/>
  <c r="K20" i="19"/>
  <c r="K24" i="19" s="1"/>
  <c r="G20" i="19"/>
  <c r="G24" i="19" s="1"/>
  <c r="C19" i="19"/>
  <c r="C20" i="19" s="1"/>
  <c r="A19" i="19"/>
  <c r="X20" i="19" s="1"/>
  <c r="X24" i="19" s="1"/>
  <c r="C17" i="19"/>
  <c r="A17" i="19"/>
  <c r="P14" i="19"/>
  <c r="T13" i="19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A19" i="18"/>
  <c r="U18" i="18"/>
  <c r="U23" i="18" s="1"/>
  <c r="Q18" i="18"/>
  <c r="Q23" i="18" s="1"/>
  <c r="M18" i="18"/>
  <c r="M23" i="18" s="1"/>
  <c r="I18" i="18"/>
  <c r="I23" i="18" s="1"/>
  <c r="E18" i="18"/>
  <c r="E23" i="18" s="1"/>
  <c r="X17" i="18"/>
  <c r="W17" i="18"/>
  <c r="W18" i="18" s="1"/>
  <c r="W23" i="18" s="1"/>
  <c r="V17" i="18"/>
  <c r="U17" i="18"/>
  <c r="T17" i="18"/>
  <c r="S17" i="18"/>
  <c r="S18" i="18" s="1"/>
  <c r="S23" i="18" s="1"/>
  <c r="R17" i="18"/>
  <c r="Q17" i="18"/>
  <c r="P17" i="18"/>
  <c r="O17" i="18"/>
  <c r="O18" i="18" s="1"/>
  <c r="O23" i="18" s="1"/>
  <c r="N17" i="18"/>
  <c r="M17" i="18"/>
  <c r="L17" i="18"/>
  <c r="K17" i="18"/>
  <c r="K18" i="18" s="1"/>
  <c r="K23" i="18" s="1"/>
  <c r="J17" i="18"/>
  <c r="I17" i="18"/>
  <c r="H17" i="18"/>
  <c r="G17" i="18"/>
  <c r="G18" i="18" s="1"/>
  <c r="G23" i="18" s="1"/>
  <c r="F17" i="18"/>
  <c r="E17" i="18"/>
  <c r="D17" i="18"/>
  <c r="C17" i="18"/>
  <c r="C18" i="18" s="1"/>
  <c r="C23" i="18" s="1"/>
  <c r="A17" i="18"/>
  <c r="A23" i="18" s="1"/>
  <c r="R15" i="18"/>
  <c r="P14" i="18"/>
  <c r="A23" i="17"/>
  <c r="Y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A19" i="17"/>
  <c r="U18" i="17"/>
  <c r="U23" i="17" s="1"/>
  <c r="Q18" i="17"/>
  <c r="Q23" i="17" s="1"/>
  <c r="M18" i="17"/>
  <c r="M23" i="17" s="1"/>
  <c r="I18" i="17"/>
  <c r="I23" i="17" s="1"/>
  <c r="E18" i="17"/>
  <c r="E23" i="17" s="1"/>
  <c r="Y17" i="17"/>
  <c r="Y18" i="17" s="1"/>
  <c r="Y23" i="17" s="1"/>
  <c r="W17" i="17"/>
  <c r="W18" i="17" s="1"/>
  <c r="W23" i="17" s="1"/>
  <c r="V17" i="17"/>
  <c r="V18" i="17" s="1"/>
  <c r="V23" i="17" s="1"/>
  <c r="U17" i="17"/>
  <c r="T17" i="17"/>
  <c r="T18" i="17" s="1"/>
  <c r="T23" i="17" s="1"/>
  <c r="S17" i="17"/>
  <c r="S18" i="17" s="1"/>
  <c r="S23" i="17" s="1"/>
  <c r="R17" i="17"/>
  <c r="R18" i="17" s="1"/>
  <c r="R23" i="17" s="1"/>
  <c r="Q17" i="17"/>
  <c r="P17" i="17"/>
  <c r="P18" i="17" s="1"/>
  <c r="P23" i="17" s="1"/>
  <c r="O17" i="17"/>
  <c r="O18" i="17" s="1"/>
  <c r="O23" i="17" s="1"/>
  <c r="N17" i="17"/>
  <c r="N18" i="17" s="1"/>
  <c r="N23" i="17" s="1"/>
  <c r="M17" i="17"/>
  <c r="L17" i="17"/>
  <c r="L18" i="17" s="1"/>
  <c r="L23" i="17" s="1"/>
  <c r="K17" i="17"/>
  <c r="K18" i="17" s="1"/>
  <c r="K23" i="17" s="1"/>
  <c r="J17" i="17"/>
  <c r="J18" i="17" s="1"/>
  <c r="J23" i="17" s="1"/>
  <c r="I17" i="17"/>
  <c r="H17" i="17"/>
  <c r="H18" i="17" s="1"/>
  <c r="H23" i="17" s="1"/>
  <c r="F17" i="17"/>
  <c r="F18" i="17" s="1"/>
  <c r="F23" i="17" s="1"/>
  <c r="E17" i="17"/>
  <c r="D17" i="17"/>
  <c r="D18" i="17" s="1"/>
  <c r="D23" i="17" s="1"/>
  <c r="C17" i="17"/>
  <c r="C18" i="17" s="1"/>
  <c r="C23" i="17" s="1"/>
  <c r="W13" i="17"/>
  <c r="W19" i="17" s="1"/>
  <c r="G11" i="17"/>
  <c r="G17" i="17" s="1"/>
  <c r="G18" i="17" s="1"/>
  <c r="G23" i="17" s="1"/>
  <c r="G6" i="17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A19" i="16"/>
  <c r="U18" i="16"/>
  <c r="U23" i="16" s="1"/>
  <c r="Q18" i="16"/>
  <c r="Q23" i="16" s="1"/>
  <c r="M18" i="16"/>
  <c r="M23" i="16" s="1"/>
  <c r="I18" i="16"/>
  <c r="I23" i="16" s="1"/>
  <c r="E18" i="16"/>
  <c r="E23" i="16" s="1"/>
  <c r="X17" i="16"/>
  <c r="W17" i="16"/>
  <c r="W18" i="16" s="1"/>
  <c r="W23" i="16" s="1"/>
  <c r="V17" i="16"/>
  <c r="U17" i="16"/>
  <c r="T17" i="16"/>
  <c r="S17" i="16"/>
  <c r="S18" i="16" s="1"/>
  <c r="S23" i="16" s="1"/>
  <c r="R17" i="16"/>
  <c r="Q17" i="16"/>
  <c r="P17" i="16"/>
  <c r="O17" i="16"/>
  <c r="O18" i="16" s="1"/>
  <c r="O23" i="16" s="1"/>
  <c r="N17" i="16"/>
  <c r="M17" i="16"/>
  <c r="L17" i="16"/>
  <c r="K17" i="16"/>
  <c r="K18" i="16" s="1"/>
  <c r="K23" i="16" s="1"/>
  <c r="J17" i="16"/>
  <c r="I17" i="16"/>
  <c r="H17" i="16"/>
  <c r="G17" i="16"/>
  <c r="G18" i="16" s="1"/>
  <c r="G23" i="16" s="1"/>
  <c r="F17" i="16"/>
  <c r="E17" i="16"/>
  <c r="D17" i="16"/>
  <c r="C17" i="16"/>
  <c r="C18" i="16" s="1"/>
  <c r="C23" i="16" s="1"/>
  <c r="A17" i="16"/>
  <c r="A23" i="16" s="1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19" i="15"/>
  <c r="U18" i="15"/>
  <c r="U23" i="15" s="1"/>
  <c r="Q18" i="15"/>
  <c r="Q23" i="15" s="1"/>
  <c r="M18" i="15"/>
  <c r="M23" i="15" s="1"/>
  <c r="I18" i="15"/>
  <c r="I23" i="15" s="1"/>
  <c r="E18" i="15"/>
  <c r="E23" i="15" s="1"/>
  <c r="X17" i="15"/>
  <c r="V17" i="15"/>
  <c r="U17" i="15"/>
  <c r="T17" i="15"/>
  <c r="S17" i="15"/>
  <c r="S18" i="15" s="1"/>
  <c r="S23" i="15" s="1"/>
  <c r="R17" i="15"/>
  <c r="Q17" i="15"/>
  <c r="P17" i="15"/>
  <c r="O17" i="15"/>
  <c r="O18" i="15" s="1"/>
  <c r="O23" i="15" s="1"/>
  <c r="N17" i="15"/>
  <c r="M17" i="15"/>
  <c r="L17" i="15"/>
  <c r="K17" i="15"/>
  <c r="K18" i="15" s="1"/>
  <c r="K23" i="15" s="1"/>
  <c r="J17" i="15"/>
  <c r="I17" i="15"/>
  <c r="H17" i="15"/>
  <c r="G17" i="15"/>
  <c r="G18" i="15" s="1"/>
  <c r="G23" i="15" s="1"/>
  <c r="F17" i="15"/>
  <c r="E17" i="15"/>
  <c r="D17" i="15"/>
  <c r="C17" i="15"/>
  <c r="C18" i="15" s="1"/>
  <c r="C23" i="15" s="1"/>
  <c r="A17" i="15"/>
  <c r="A23" i="15" s="1"/>
  <c r="W10" i="15"/>
  <c r="W17" i="15" s="1"/>
  <c r="W18" i="15" s="1"/>
  <c r="W23" i="15" s="1"/>
  <c r="X20" i="14"/>
  <c r="X24" i="14" s="1"/>
  <c r="T20" i="14"/>
  <c r="T24" i="14" s="1"/>
  <c r="P20" i="14"/>
  <c r="P24" i="14" s="1"/>
  <c r="L20" i="14"/>
  <c r="L24" i="14" s="1"/>
  <c r="H20" i="14"/>
  <c r="H24" i="14" s="1"/>
  <c r="D20" i="14"/>
  <c r="D24" i="14" s="1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A19" i="14"/>
  <c r="K18" i="14"/>
  <c r="K23" i="14" s="1"/>
  <c r="C18" i="14"/>
  <c r="C23" i="14" s="1"/>
  <c r="X17" i="14"/>
  <c r="W17" i="14"/>
  <c r="W18" i="14" s="1"/>
  <c r="W23" i="14" s="1"/>
  <c r="V17" i="14"/>
  <c r="U17" i="14"/>
  <c r="U18" i="14" s="1"/>
  <c r="U23" i="14" s="1"/>
  <c r="T17" i="14"/>
  <c r="S17" i="14"/>
  <c r="S18" i="14" s="1"/>
  <c r="S23" i="14" s="1"/>
  <c r="R17" i="14"/>
  <c r="Q17" i="14"/>
  <c r="Q18" i="14" s="1"/>
  <c r="Q23" i="14" s="1"/>
  <c r="P17" i="14"/>
  <c r="O17" i="14"/>
  <c r="O18" i="14" s="1"/>
  <c r="O23" i="14" s="1"/>
  <c r="M17" i="14"/>
  <c r="M18" i="14" s="1"/>
  <c r="M23" i="14" s="1"/>
  <c r="L17" i="14"/>
  <c r="K17" i="14"/>
  <c r="J17" i="14"/>
  <c r="I17" i="14"/>
  <c r="I18" i="14" s="1"/>
  <c r="I23" i="14" s="1"/>
  <c r="H17" i="14"/>
  <c r="G17" i="14"/>
  <c r="G18" i="14" s="1"/>
  <c r="G23" i="14" s="1"/>
  <c r="F17" i="14"/>
  <c r="E17" i="14"/>
  <c r="E18" i="14" s="1"/>
  <c r="E23" i="14" s="1"/>
  <c r="D17" i="14"/>
  <c r="C17" i="14"/>
  <c r="A17" i="14"/>
  <c r="A23" i="14" s="1"/>
  <c r="N9" i="14"/>
  <c r="N17" i="14" s="1"/>
  <c r="Y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A19" i="13"/>
  <c r="U18" i="13"/>
  <c r="U23" i="13" s="1"/>
  <c r="Q18" i="13"/>
  <c r="Q23" i="13" s="1"/>
  <c r="M18" i="13"/>
  <c r="M23" i="13" s="1"/>
  <c r="I18" i="13"/>
  <c r="I23" i="13" s="1"/>
  <c r="E18" i="13"/>
  <c r="E23" i="13" s="1"/>
  <c r="Y17" i="13"/>
  <c r="W17" i="13"/>
  <c r="W18" i="13" s="1"/>
  <c r="W23" i="13" s="1"/>
  <c r="V17" i="13"/>
  <c r="U17" i="13"/>
  <c r="T17" i="13"/>
  <c r="S17" i="13"/>
  <c r="S18" i="13" s="1"/>
  <c r="S23" i="13" s="1"/>
  <c r="R17" i="13"/>
  <c r="Q17" i="13"/>
  <c r="P17" i="13"/>
  <c r="O17" i="13"/>
  <c r="O18" i="13" s="1"/>
  <c r="O23" i="13" s="1"/>
  <c r="N17" i="13"/>
  <c r="M17" i="13"/>
  <c r="L17" i="13"/>
  <c r="K17" i="13"/>
  <c r="K18" i="13" s="1"/>
  <c r="K23" i="13" s="1"/>
  <c r="J17" i="13"/>
  <c r="I17" i="13"/>
  <c r="H17" i="13"/>
  <c r="F17" i="13"/>
  <c r="E17" i="13"/>
  <c r="D17" i="13"/>
  <c r="C17" i="13"/>
  <c r="C18" i="13" s="1"/>
  <c r="C23" i="13" s="1"/>
  <c r="A17" i="13"/>
  <c r="A23" i="13" s="1"/>
  <c r="W13" i="13"/>
  <c r="W19" i="13" s="1"/>
  <c r="G11" i="13"/>
  <c r="G6" i="13"/>
  <c r="G17" i="13" s="1"/>
  <c r="G18" i="13" s="1"/>
  <c r="G23" i="13" s="1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A19" i="12"/>
  <c r="U18" i="12"/>
  <c r="U23" i="12" s="1"/>
  <c r="Q18" i="12"/>
  <c r="Q23" i="12" s="1"/>
  <c r="M18" i="12"/>
  <c r="M23" i="12" s="1"/>
  <c r="I23" i="12"/>
  <c r="E18" i="12"/>
  <c r="E23" i="12" s="1"/>
  <c r="X17" i="12"/>
  <c r="W17" i="12"/>
  <c r="W18" i="12" s="1"/>
  <c r="W23" i="12" s="1"/>
  <c r="V17" i="12"/>
  <c r="U17" i="12"/>
  <c r="T17" i="12"/>
  <c r="S17" i="12"/>
  <c r="S18" i="12" s="1"/>
  <c r="S23" i="12" s="1"/>
  <c r="R17" i="12"/>
  <c r="Q17" i="12"/>
  <c r="P17" i="12"/>
  <c r="O17" i="12"/>
  <c r="O18" i="12" s="1"/>
  <c r="O23" i="12" s="1"/>
  <c r="N17" i="12"/>
  <c r="M17" i="12"/>
  <c r="L17" i="12"/>
  <c r="K17" i="12"/>
  <c r="K18" i="12" s="1"/>
  <c r="K23" i="12" s="1"/>
  <c r="J17" i="12"/>
  <c r="I17" i="12"/>
  <c r="H17" i="12"/>
  <c r="G17" i="12"/>
  <c r="G18" i="12" s="1"/>
  <c r="G23" i="12" s="1"/>
  <c r="F17" i="12"/>
  <c r="E17" i="12"/>
  <c r="D17" i="12"/>
  <c r="C17" i="12"/>
  <c r="C18" i="12" s="1"/>
  <c r="C23" i="12" s="1"/>
  <c r="A17" i="12"/>
  <c r="A23" i="12" s="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19" i="11"/>
  <c r="U18" i="11"/>
  <c r="U23" i="11" s="1"/>
  <c r="Q18" i="11"/>
  <c r="Q23" i="11" s="1"/>
  <c r="M18" i="11"/>
  <c r="M23" i="11" s="1"/>
  <c r="I18" i="11"/>
  <c r="I23" i="11" s="1"/>
  <c r="E18" i="11"/>
  <c r="E23" i="11" s="1"/>
  <c r="X17" i="11"/>
  <c r="W17" i="11"/>
  <c r="W18" i="11" s="1"/>
  <c r="W23" i="11" s="1"/>
  <c r="V17" i="11"/>
  <c r="U17" i="11"/>
  <c r="T17" i="11"/>
  <c r="S17" i="11"/>
  <c r="S18" i="11" s="1"/>
  <c r="S23" i="11" s="1"/>
  <c r="R17" i="11"/>
  <c r="Q17" i="11"/>
  <c r="P17" i="11"/>
  <c r="O17" i="11"/>
  <c r="O18" i="11" s="1"/>
  <c r="O23" i="11" s="1"/>
  <c r="N17" i="11"/>
  <c r="M17" i="11"/>
  <c r="L17" i="11"/>
  <c r="K17" i="11"/>
  <c r="K18" i="11" s="1"/>
  <c r="K23" i="11" s="1"/>
  <c r="J17" i="11"/>
  <c r="I17" i="11"/>
  <c r="H17" i="11"/>
  <c r="G17" i="11"/>
  <c r="G18" i="11" s="1"/>
  <c r="G23" i="11" s="1"/>
  <c r="F17" i="11"/>
  <c r="E17" i="11"/>
  <c r="D17" i="11"/>
  <c r="C17" i="11"/>
  <c r="C18" i="11" s="1"/>
  <c r="C23" i="11" s="1"/>
  <c r="A17" i="11"/>
  <c r="A23" i="11" s="1"/>
  <c r="R15" i="11"/>
  <c r="P14" i="11"/>
  <c r="T13" i="10"/>
  <c r="A24" i="21" l="1"/>
  <c r="W20" i="21"/>
  <c r="U20" i="21"/>
  <c r="S20" i="21"/>
  <c r="Q20" i="21"/>
  <c r="O20" i="21"/>
  <c r="M20" i="21"/>
  <c r="K20" i="21"/>
  <c r="I20" i="21"/>
  <c r="G20" i="21"/>
  <c r="E20" i="21"/>
  <c r="C20" i="21"/>
  <c r="F20" i="21"/>
  <c r="J20" i="21"/>
  <c r="N20" i="21"/>
  <c r="V20" i="21"/>
  <c r="D20" i="21"/>
  <c r="H20" i="21"/>
  <c r="L20" i="21"/>
  <c r="P20" i="21"/>
  <c r="T20" i="21"/>
  <c r="X20" i="21"/>
  <c r="D18" i="21"/>
  <c r="D23" i="21" s="1"/>
  <c r="Y23" i="21" s="1"/>
  <c r="F18" i="21"/>
  <c r="F23" i="21" s="1"/>
  <c r="H18" i="21"/>
  <c r="H23" i="21" s="1"/>
  <c r="J18" i="21"/>
  <c r="J23" i="21" s="1"/>
  <c r="L18" i="21"/>
  <c r="L23" i="21" s="1"/>
  <c r="N18" i="21"/>
  <c r="N23" i="21" s="1"/>
  <c r="P18" i="21"/>
  <c r="P23" i="21" s="1"/>
  <c r="R18" i="21"/>
  <c r="R23" i="21" s="1"/>
  <c r="T18" i="21"/>
  <c r="T23" i="21" s="1"/>
  <c r="V18" i="21"/>
  <c r="V23" i="21" s="1"/>
  <c r="X18" i="21"/>
  <c r="X23" i="21" s="1"/>
  <c r="A24" i="20"/>
  <c r="W20" i="20"/>
  <c r="U20" i="20"/>
  <c r="S20" i="20"/>
  <c r="Q20" i="20"/>
  <c r="O20" i="20"/>
  <c r="M20" i="20"/>
  <c r="K20" i="20"/>
  <c r="I20" i="20"/>
  <c r="G20" i="20"/>
  <c r="E20" i="20"/>
  <c r="C20" i="20"/>
  <c r="F20" i="20"/>
  <c r="J20" i="20"/>
  <c r="N20" i="20"/>
  <c r="R20" i="20"/>
  <c r="V20" i="20"/>
  <c r="D20" i="20"/>
  <c r="H20" i="20"/>
  <c r="L20" i="20"/>
  <c r="P20" i="20"/>
  <c r="T20" i="20"/>
  <c r="X20" i="20"/>
  <c r="D18" i="20"/>
  <c r="D23" i="20" s="1"/>
  <c r="Y23" i="20" s="1"/>
  <c r="F18" i="20"/>
  <c r="F23" i="20" s="1"/>
  <c r="H18" i="20"/>
  <c r="H23" i="20" s="1"/>
  <c r="J18" i="20"/>
  <c r="J23" i="20" s="1"/>
  <c r="L18" i="20"/>
  <c r="L23" i="20" s="1"/>
  <c r="N18" i="20"/>
  <c r="N23" i="20" s="1"/>
  <c r="P18" i="20"/>
  <c r="P23" i="20" s="1"/>
  <c r="R18" i="20"/>
  <c r="R23" i="20" s="1"/>
  <c r="T18" i="20"/>
  <c r="T23" i="20" s="1"/>
  <c r="V18" i="20"/>
  <c r="V23" i="20" s="1"/>
  <c r="X18" i="20"/>
  <c r="X23" i="20" s="1"/>
  <c r="C24" i="19"/>
  <c r="C21" i="19"/>
  <c r="W18" i="19"/>
  <c r="W23" i="19" s="1"/>
  <c r="W25" i="19" s="1"/>
  <c r="U18" i="19"/>
  <c r="U23" i="19" s="1"/>
  <c r="U25" i="19" s="1"/>
  <c r="S18" i="19"/>
  <c r="S23" i="19" s="1"/>
  <c r="S25" i="19" s="1"/>
  <c r="Q18" i="19"/>
  <c r="Q23" i="19" s="1"/>
  <c r="Q25" i="19" s="1"/>
  <c r="O18" i="19"/>
  <c r="O23" i="19" s="1"/>
  <c r="O25" i="19" s="1"/>
  <c r="M18" i="19"/>
  <c r="M23" i="19" s="1"/>
  <c r="M25" i="19" s="1"/>
  <c r="K18" i="19"/>
  <c r="K23" i="19" s="1"/>
  <c r="K25" i="19" s="1"/>
  <c r="I18" i="19"/>
  <c r="I23" i="19" s="1"/>
  <c r="I25" i="19" s="1"/>
  <c r="G18" i="19"/>
  <c r="G23" i="19" s="1"/>
  <c r="G25" i="19" s="1"/>
  <c r="E18" i="19"/>
  <c r="E23" i="19" s="1"/>
  <c r="E25" i="19" s="1"/>
  <c r="C18" i="19"/>
  <c r="C23" i="19" s="1"/>
  <c r="F18" i="19"/>
  <c r="F23" i="19" s="1"/>
  <c r="F25" i="19" s="1"/>
  <c r="J18" i="19"/>
  <c r="J23" i="19" s="1"/>
  <c r="N18" i="19"/>
  <c r="N23" i="19" s="1"/>
  <c r="N25" i="19" s="1"/>
  <c r="R18" i="19"/>
  <c r="R23" i="19" s="1"/>
  <c r="V18" i="19"/>
  <c r="V23" i="19" s="1"/>
  <c r="D18" i="19"/>
  <c r="D23" i="19" s="1"/>
  <c r="H18" i="19"/>
  <c r="H23" i="19" s="1"/>
  <c r="L18" i="19"/>
  <c r="L23" i="19" s="1"/>
  <c r="P18" i="19"/>
  <c r="P23" i="19" s="1"/>
  <c r="T18" i="19"/>
  <c r="T23" i="19" s="1"/>
  <c r="T25" i="19" s="1"/>
  <c r="X18" i="19"/>
  <c r="X23" i="19" s="1"/>
  <c r="X25" i="19" s="1"/>
  <c r="I21" i="19"/>
  <c r="U21" i="19"/>
  <c r="A23" i="19"/>
  <c r="D20" i="19"/>
  <c r="D24" i="19" s="1"/>
  <c r="F20" i="19"/>
  <c r="F24" i="19" s="1"/>
  <c r="H20" i="19"/>
  <c r="H24" i="19" s="1"/>
  <c r="J20" i="19"/>
  <c r="J24" i="19" s="1"/>
  <c r="L20" i="19"/>
  <c r="L24" i="19" s="1"/>
  <c r="N20" i="19"/>
  <c r="N24" i="19" s="1"/>
  <c r="P20" i="19"/>
  <c r="P24" i="19" s="1"/>
  <c r="R20" i="19"/>
  <c r="R24" i="19" s="1"/>
  <c r="V20" i="19"/>
  <c r="V24" i="19" s="1"/>
  <c r="A24" i="18"/>
  <c r="W20" i="18"/>
  <c r="U20" i="18"/>
  <c r="S20" i="18"/>
  <c r="Q20" i="18"/>
  <c r="O20" i="18"/>
  <c r="M20" i="18"/>
  <c r="K20" i="18"/>
  <c r="I20" i="18"/>
  <c r="G20" i="18"/>
  <c r="E20" i="18"/>
  <c r="C20" i="18"/>
  <c r="F20" i="18"/>
  <c r="J20" i="18"/>
  <c r="N20" i="18"/>
  <c r="V20" i="18"/>
  <c r="D20" i="18"/>
  <c r="H20" i="18"/>
  <c r="L20" i="18"/>
  <c r="P20" i="18"/>
  <c r="T20" i="18"/>
  <c r="X20" i="18"/>
  <c r="D18" i="18"/>
  <c r="D23" i="18" s="1"/>
  <c r="F18" i="18"/>
  <c r="F23" i="18" s="1"/>
  <c r="H18" i="18"/>
  <c r="H23" i="18" s="1"/>
  <c r="J18" i="18"/>
  <c r="J23" i="18" s="1"/>
  <c r="L18" i="18"/>
  <c r="L23" i="18" s="1"/>
  <c r="N18" i="18"/>
  <c r="N23" i="18" s="1"/>
  <c r="P18" i="18"/>
  <c r="P23" i="18" s="1"/>
  <c r="R23" i="18"/>
  <c r="T18" i="18"/>
  <c r="T23" i="18" s="1"/>
  <c r="V18" i="18"/>
  <c r="V23" i="18" s="1"/>
  <c r="X18" i="18"/>
  <c r="X23" i="18" s="1"/>
  <c r="Z23" i="17"/>
  <c r="A24" i="17"/>
  <c r="W20" i="17"/>
  <c r="U20" i="17"/>
  <c r="S20" i="17"/>
  <c r="Q20" i="17"/>
  <c r="O20" i="17"/>
  <c r="M20" i="17"/>
  <c r="K20" i="17"/>
  <c r="I20" i="17"/>
  <c r="G20" i="17"/>
  <c r="E20" i="17"/>
  <c r="C20" i="17"/>
  <c r="D20" i="17"/>
  <c r="H20" i="17"/>
  <c r="L20" i="17"/>
  <c r="P20" i="17"/>
  <c r="T20" i="17"/>
  <c r="Y20" i="17"/>
  <c r="F20" i="17"/>
  <c r="J20" i="17"/>
  <c r="N20" i="17"/>
  <c r="R20" i="17"/>
  <c r="V20" i="17"/>
  <c r="A24" i="16"/>
  <c r="W20" i="16"/>
  <c r="U20" i="16"/>
  <c r="S20" i="16"/>
  <c r="Q20" i="16"/>
  <c r="O20" i="16"/>
  <c r="M20" i="16"/>
  <c r="K20" i="16"/>
  <c r="I20" i="16"/>
  <c r="G20" i="16"/>
  <c r="E20" i="16"/>
  <c r="C20" i="16"/>
  <c r="F20" i="16"/>
  <c r="J20" i="16"/>
  <c r="N20" i="16"/>
  <c r="R20" i="16"/>
  <c r="V20" i="16"/>
  <c r="D20" i="16"/>
  <c r="H20" i="16"/>
  <c r="L20" i="16"/>
  <c r="P20" i="16"/>
  <c r="T20" i="16"/>
  <c r="X20" i="16"/>
  <c r="D18" i="16"/>
  <c r="D23" i="16" s="1"/>
  <c r="Y23" i="16" s="1"/>
  <c r="F18" i="16"/>
  <c r="F23" i="16" s="1"/>
  <c r="H18" i="16"/>
  <c r="H23" i="16" s="1"/>
  <c r="J18" i="16"/>
  <c r="J23" i="16" s="1"/>
  <c r="L18" i="16"/>
  <c r="L23" i="16" s="1"/>
  <c r="N18" i="16"/>
  <c r="N23" i="16" s="1"/>
  <c r="P18" i="16"/>
  <c r="P23" i="16" s="1"/>
  <c r="R18" i="16"/>
  <c r="R23" i="16" s="1"/>
  <c r="T18" i="16"/>
  <c r="T23" i="16" s="1"/>
  <c r="V18" i="16"/>
  <c r="V23" i="16" s="1"/>
  <c r="X18" i="16"/>
  <c r="X23" i="16" s="1"/>
  <c r="A24" i="15"/>
  <c r="W20" i="15"/>
  <c r="U20" i="15"/>
  <c r="S20" i="15"/>
  <c r="Q20" i="15"/>
  <c r="O20" i="15"/>
  <c r="M20" i="15"/>
  <c r="K20" i="15"/>
  <c r="I20" i="15"/>
  <c r="G20" i="15"/>
  <c r="E20" i="15"/>
  <c r="C20" i="15"/>
  <c r="F20" i="15"/>
  <c r="J20" i="15"/>
  <c r="N20" i="15"/>
  <c r="V20" i="15"/>
  <c r="D20" i="15"/>
  <c r="H20" i="15"/>
  <c r="L20" i="15"/>
  <c r="P20" i="15"/>
  <c r="T20" i="15"/>
  <c r="X20" i="15"/>
  <c r="D18" i="15"/>
  <c r="D23" i="15" s="1"/>
  <c r="F18" i="15"/>
  <c r="F23" i="15" s="1"/>
  <c r="H18" i="15"/>
  <c r="H23" i="15" s="1"/>
  <c r="J18" i="15"/>
  <c r="J23" i="15" s="1"/>
  <c r="L18" i="15"/>
  <c r="L23" i="15" s="1"/>
  <c r="N18" i="15"/>
  <c r="N23" i="15" s="1"/>
  <c r="P18" i="15"/>
  <c r="P23" i="15" s="1"/>
  <c r="R18" i="15"/>
  <c r="R23" i="15" s="1"/>
  <c r="T18" i="15"/>
  <c r="T23" i="15" s="1"/>
  <c r="V18" i="15"/>
  <c r="V23" i="15" s="1"/>
  <c r="X18" i="15"/>
  <c r="X23" i="15" s="1"/>
  <c r="A24" i="14"/>
  <c r="W20" i="14"/>
  <c r="U20" i="14"/>
  <c r="S20" i="14"/>
  <c r="Q20" i="14"/>
  <c r="O20" i="14"/>
  <c r="M20" i="14"/>
  <c r="K20" i="14"/>
  <c r="I20" i="14"/>
  <c r="G20" i="14"/>
  <c r="E20" i="14"/>
  <c r="C20" i="14"/>
  <c r="F20" i="14"/>
  <c r="J20" i="14"/>
  <c r="N20" i="14"/>
  <c r="R20" i="14"/>
  <c r="V20" i="14"/>
  <c r="D18" i="14"/>
  <c r="D23" i="14" s="1"/>
  <c r="D25" i="14" s="1"/>
  <c r="F18" i="14"/>
  <c r="F23" i="14" s="1"/>
  <c r="H18" i="14"/>
  <c r="H23" i="14" s="1"/>
  <c r="H25" i="14" s="1"/>
  <c r="J18" i="14"/>
  <c r="J23" i="14" s="1"/>
  <c r="L18" i="14"/>
  <c r="L23" i="14" s="1"/>
  <c r="L25" i="14" s="1"/>
  <c r="N18" i="14"/>
  <c r="N23" i="14" s="1"/>
  <c r="P18" i="14"/>
  <c r="P23" i="14" s="1"/>
  <c r="P25" i="14" s="1"/>
  <c r="R18" i="14"/>
  <c r="R23" i="14" s="1"/>
  <c r="T18" i="14"/>
  <c r="T23" i="14" s="1"/>
  <c r="T25" i="14" s="1"/>
  <c r="V18" i="14"/>
  <c r="V23" i="14" s="1"/>
  <c r="X18" i="14"/>
  <c r="X23" i="14" s="1"/>
  <c r="X25" i="14" s="1"/>
  <c r="A24" i="13"/>
  <c r="W20" i="13"/>
  <c r="U20" i="13"/>
  <c r="S20" i="13"/>
  <c r="Q20" i="13"/>
  <c r="O20" i="13"/>
  <c r="M20" i="13"/>
  <c r="K20" i="13"/>
  <c r="I20" i="13"/>
  <c r="G20" i="13"/>
  <c r="E20" i="13"/>
  <c r="C20" i="13"/>
  <c r="D20" i="13"/>
  <c r="H20" i="13"/>
  <c r="L20" i="13"/>
  <c r="P20" i="13"/>
  <c r="T20" i="13"/>
  <c r="Y20" i="13"/>
  <c r="F20" i="13"/>
  <c r="J20" i="13"/>
  <c r="N20" i="13"/>
  <c r="R20" i="13"/>
  <c r="V20" i="13"/>
  <c r="D18" i="13"/>
  <c r="D23" i="13" s="1"/>
  <c r="Z23" i="13" s="1"/>
  <c r="F18" i="13"/>
  <c r="F23" i="13" s="1"/>
  <c r="H18" i="13"/>
  <c r="H23" i="13" s="1"/>
  <c r="J18" i="13"/>
  <c r="J23" i="13" s="1"/>
  <c r="L18" i="13"/>
  <c r="L23" i="13" s="1"/>
  <c r="N18" i="13"/>
  <c r="N23" i="13" s="1"/>
  <c r="P18" i="13"/>
  <c r="P23" i="13" s="1"/>
  <c r="R18" i="13"/>
  <c r="R23" i="13" s="1"/>
  <c r="T18" i="13"/>
  <c r="T23" i="13" s="1"/>
  <c r="V18" i="13"/>
  <c r="V23" i="13" s="1"/>
  <c r="Y18" i="13"/>
  <c r="Y23" i="13" s="1"/>
  <c r="A24" i="12"/>
  <c r="W20" i="12"/>
  <c r="U20" i="12"/>
  <c r="S20" i="12"/>
  <c r="Q20" i="12"/>
  <c r="O20" i="12"/>
  <c r="M20" i="12"/>
  <c r="K20" i="12"/>
  <c r="I20" i="12"/>
  <c r="G20" i="12"/>
  <c r="E20" i="12"/>
  <c r="C20" i="12"/>
  <c r="F20" i="12"/>
  <c r="J20" i="12"/>
  <c r="N20" i="12"/>
  <c r="R20" i="12"/>
  <c r="V20" i="12"/>
  <c r="D20" i="12"/>
  <c r="H20" i="12"/>
  <c r="L20" i="12"/>
  <c r="P20" i="12"/>
  <c r="T20" i="12"/>
  <c r="X20" i="12"/>
  <c r="D18" i="12"/>
  <c r="D23" i="12" s="1"/>
  <c r="F18" i="12"/>
  <c r="F23" i="12" s="1"/>
  <c r="H18" i="12"/>
  <c r="H23" i="12" s="1"/>
  <c r="J18" i="12"/>
  <c r="J23" i="12" s="1"/>
  <c r="L18" i="12"/>
  <c r="L23" i="12" s="1"/>
  <c r="N18" i="12"/>
  <c r="N23" i="12" s="1"/>
  <c r="P18" i="12"/>
  <c r="P23" i="12" s="1"/>
  <c r="R18" i="12"/>
  <c r="R23" i="12" s="1"/>
  <c r="T18" i="12"/>
  <c r="T23" i="12" s="1"/>
  <c r="V18" i="12"/>
  <c r="V23" i="12" s="1"/>
  <c r="X18" i="12"/>
  <c r="X23" i="12" s="1"/>
  <c r="A24" i="11"/>
  <c r="W20" i="11"/>
  <c r="U20" i="11"/>
  <c r="S20" i="11"/>
  <c r="Q20" i="11"/>
  <c r="O20" i="11"/>
  <c r="M20" i="11"/>
  <c r="K20" i="11"/>
  <c r="I20" i="11"/>
  <c r="G20" i="11"/>
  <c r="E20" i="11"/>
  <c r="C20" i="11"/>
  <c r="F20" i="11"/>
  <c r="J20" i="11"/>
  <c r="N20" i="11"/>
  <c r="V20" i="11"/>
  <c r="D20" i="11"/>
  <c r="H20" i="11"/>
  <c r="L20" i="11"/>
  <c r="P20" i="11"/>
  <c r="T20" i="11"/>
  <c r="X20" i="11"/>
  <c r="D18" i="11"/>
  <c r="D23" i="11" s="1"/>
  <c r="Y23" i="11" s="1"/>
  <c r="F18" i="11"/>
  <c r="F23" i="11" s="1"/>
  <c r="H18" i="11"/>
  <c r="H23" i="11" s="1"/>
  <c r="J18" i="11"/>
  <c r="J23" i="11" s="1"/>
  <c r="L18" i="11"/>
  <c r="L23" i="11" s="1"/>
  <c r="N18" i="11"/>
  <c r="N23" i="11" s="1"/>
  <c r="P18" i="11"/>
  <c r="P23" i="11" s="1"/>
  <c r="R18" i="11"/>
  <c r="R23" i="11" s="1"/>
  <c r="T18" i="11"/>
  <c r="T23" i="11" s="1"/>
  <c r="V18" i="11"/>
  <c r="V23" i="11" s="1"/>
  <c r="X18" i="11"/>
  <c r="X23" i="11" s="1"/>
  <c r="I23" i="2"/>
  <c r="R15" i="1"/>
  <c r="Y23" i="12" l="1"/>
  <c r="Y23" i="15"/>
  <c r="P25" i="19"/>
  <c r="H25" i="19"/>
  <c r="V25" i="19"/>
  <c r="L25" i="19"/>
  <c r="D25" i="19"/>
  <c r="R25" i="19"/>
  <c r="J25" i="19"/>
  <c r="O21" i="19"/>
  <c r="G21" i="19"/>
  <c r="W21" i="19"/>
  <c r="K21" i="19"/>
  <c r="S21" i="19"/>
  <c r="Y23" i="18"/>
  <c r="T24" i="21"/>
  <c r="T21" i="21"/>
  <c r="T25" i="21" s="1"/>
  <c r="L24" i="21"/>
  <c r="L21" i="21"/>
  <c r="L25" i="21" s="1"/>
  <c r="D24" i="21"/>
  <c r="D21" i="21"/>
  <c r="D25" i="21" s="1"/>
  <c r="R24" i="21"/>
  <c r="R21" i="21"/>
  <c r="R25" i="21" s="1"/>
  <c r="J24" i="21"/>
  <c r="J21" i="21"/>
  <c r="J25" i="21" s="1"/>
  <c r="C21" i="21"/>
  <c r="C24" i="21"/>
  <c r="G21" i="21"/>
  <c r="G25" i="21" s="1"/>
  <c r="G24" i="21"/>
  <c r="K21" i="21"/>
  <c r="K25" i="21" s="1"/>
  <c r="K24" i="21"/>
  <c r="O21" i="21"/>
  <c r="O25" i="21" s="1"/>
  <c r="O24" i="21"/>
  <c r="S21" i="21"/>
  <c r="S25" i="21" s="1"/>
  <c r="S24" i="21"/>
  <c r="W21" i="21"/>
  <c r="W25" i="21" s="1"/>
  <c r="W24" i="21"/>
  <c r="X24" i="21"/>
  <c r="X21" i="21"/>
  <c r="X25" i="21" s="1"/>
  <c r="P24" i="21"/>
  <c r="P21" i="21"/>
  <c r="P25" i="21" s="1"/>
  <c r="H24" i="21"/>
  <c r="H21" i="21"/>
  <c r="H25" i="21" s="1"/>
  <c r="V24" i="21"/>
  <c r="V21" i="21"/>
  <c r="V25" i="21" s="1"/>
  <c r="N24" i="21"/>
  <c r="N21" i="21"/>
  <c r="N25" i="21" s="1"/>
  <c r="F24" i="21"/>
  <c r="F21" i="21"/>
  <c r="F25" i="21" s="1"/>
  <c r="E21" i="21"/>
  <c r="E25" i="21" s="1"/>
  <c r="E24" i="21"/>
  <c r="I21" i="21"/>
  <c r="I25" i="21" s="1"/>
  <c r="I24" i="21"/>
  <c r="M21" i="21"/>
  <c r="M25" i="21" s="1"/>
  <c r="M24" i="21"/>
  <c r="Q21" i="21"/>
  <c r="Q25" i="21" s="1"/>
  <c r="Q24" i="21"/>
  <c r="U21" i="21"/>
  <c r="U25" i="21" s="1"/>
  <c r="U24" i="21"/>
  <c r="T24" i="20"/>
  <c r="T21" i="20"/>
  <c r="T25" i="20" s="1"/>
  <c r="L24" i="20"/>
  <c r="L21" i="20"/>
  <c r="L25" i="20" s="1"/>
  <c r="D24" i="20"/>
  <c r="D21" i="20"/>
  <c r="D25" i="20" s="1"/>
  <c r="R24" i="20"/>
  <c r="R21" i="20"/>
  <c r="R25" i="20" s="1"/>
  <c r="J24" i="20"/>
  <c r="J21" i="20"/>
  <c r="J25" i="20" s="1"/>
  <c r="C21" i="20"/>
  <c r="C24" i="20"/>
  <c r="G21" i="20"/>
  <c r="G25" i="20" s="1"/>
  <c r="G24" i="20"/>
  <c r="K21" i="20"/>
  <c r="K25" i="20" s="1"/>
  <c r="K24" i="20"/>
  <c r="O21" i="20"/>
  <c r="O25" i="20" s="1"/>
  <c r="O24" i="20"/>
  <c r="S21" i="20"/>
  <c r="S25" i="20" s="1"/>
  <c r="S24" i="20"/>
  <c r="W21" i="20"/>
  <c r="W25" i="20" s="1"/>
  <c r="W24" i="20"/>
  <c r="X24" i="20"/>
  <c r="X21" i="20"/>
  <c r="X25" i="20" s="1"/>
  <c r="P24" i="20"/>
  <c r="P21" i="20"/>
  <c r="P25" i="20" s="1"/>
  <c r="H24" i="20"/>
  <c r="H21" i="20"/>
  <c r="H25" i="20" s="1"/>
  <c r="V24" i="20"/>
  <c r="V21" i="20"/>
  <c r="V25" i="20" s="1"/>
  <c r="N24" i="20"/>
  <c r="N21" i="20"/>
  <c r="N25" i="20" s="1"/>
  <c r="F24" i="20"/>
  <c r="F21" i="20"/>
  <c r="F25" i="20" s="1"/>
  <c r="E21" i="20"/>
  <c r="E25" i="20" s="1"/>
  <c r="E24" i="20"/>
  <c r="I21" i="20"/>
  <c r="I25" i="20" s="1"/>
  <c r="I24" i="20"/>
  <c r="M21" i="20"/>
  <c r="M25" i="20" s="1"/>
  <c r="M24" i="20"/>
  <c r="Q21" i="20"/>
  <c r="Q25" i="20" s="1"/>
  <c r="Q24" i="20"/>
  <c r="U21" i="20"/>
  <c r="U25" i="20" s="1"/>
  <c r="U24" i="20"/>
  <c r="T21" i="19"/>
  <c r="P21" i="19"/>
  <c r="L21" i="19"/>
  <c r="H21" i="19"/>
  <c r="D21" i="19"/>
  <c r="Q21" i="19"/>
  <c r="V21" i="19"/>
  <c r="R21" i="19"/>
  <c r="N21" i="19"/>
  <c r="J21" i="19"/>
  <c r="F21" i="19"/>
  <c r="M21" i="19"/>
  <c r="E21" i="19"/>
  <c r="X21" i="19"/>
  <c r="Y23" i="19"/>
  <c r="C25" i="19"/>
  <c r="T24" i="18"/>
  <c r="T21" i="18"/>
  <c r="T25" i="18" s="1"/>
  <c r="L24" i="18"/>
  <c r="L21" i="18"/>
  <c r="L25" i="18" s="1"/>
  <c r="D24" i="18"/>
  <c r="D21" i="18"/>
  <c r="D25" i="18" s="1"/>
  <c r="R24" i="18"/>
  <c r="R21" i="18"/>
  <c r="R25" i="18" s="1"/>
  <c r="J24" i="18"/>
  <c r="J21" i="18"/>
  <c r="J25" i="18" s="1"/>
  <c r="C21" i="18"/>
  <c r="C24" i="18"/>
  <c r="G21" i="18"/>
  <c r="G25" i="18" s="1"/>
  <c r="G24" i="18"/>
  <c r="K21" i="18"/>
  <c r="K25" i="18" s="1"/>
  <c r="K24" i="18"/>
  <c r="O21" i="18"/>
  <c r="O25" i="18" s="1"/>
  <c r="O24" i="18"/>
  <c r="S21" i="18"/>
  <c r="S25" i="18" s="1"/>
  <c r="S24" i="18"/>
  <c r="W21" i="18"/>
  <c r="W25" i="18" s="1"/>
  <c r="W24" i="18"/>
  <c r="X24" i="18"/>
  <c r="X21" i="18"/>
  <c r="X25" i="18" s="1"/>
  <c r="P24" i="18"/>
  <c r="P21" i="18"/>
  <c r="P25" i="18" s="1"/>
  <c r="H24" i="18"/>
  <c r="H21" i="18"/>
  <c r="H25" i="18" s="1"/>
  <c r="V24" i="18"/>
  <c r="V21" i="18"/>
  <c r="V25" i="18" s="1"/>
  <c r="N24" i="18"/>
  <c r="N21" i="18"/>
  <c r="N25" i="18" s="1"/>
  <c r="F24" i="18"/>
  <c r="F21" i="18"/>
  <c r="F25" i="18" s="1"/>
  <c r="E21" i="18"/>
  <c r="E25" i="18" s="1"/>
  <c r="E24" i="18"/>
  <c r="I21" i="18"/>
  <c r="I25" i="18" s="1"/>
  <c r="I24" i="18"/>
  <c r="M21" i="18"/>
  <c r="M25" i="18" s="1"/>
  <c r="M24" i="18"/>
  <c r="Q21" i="18"/>
  <c r="Q25" i="18" s="1"/>
  <c r="Q24" i="18"/>
  <c r="U21" i="18"/>
  <c r="U25" i="18" s="1"/>
  <c r="U24" i="18"/>
  <c r="R24" i="17"/>
  <c r="R21" i="17"/>
  <c r="R25" i="17" s="1"/>
  <c r="J24" i="17"/>
  <c r="J21" i="17"/>
  <c r="J25" i="17" s="1"/>
  <c r="Y24" i="17"/>
  <c r="Y21" i="17"/>
  <c r="Y25" i="17" s="1"/>
  <c r="P24" i="17"/>
  <c r="P21" i="17"/>
  <c r="P25" i="17" s="1"/>
  <c r="H24" i="17"/>
  <c r="H21" i="17"/>
  <c r="H25" i="17" s="1"/>
  <c r="C21" i="17"/>
  <c r="C24" i="17"/>
  <c r="G21" i="17"/>
  <c r="G25" i="17" s="1"/>
  <c r="G24" i="17"/>
  <c r="K21" i="17"/>
  <c r="K25" i="17" s="1"/>
  <c r="K24" i="17"/>
  <c r="O21" i="17"/>
  <c r="O25" i="17" s="1"/>
  <c r="O24" i="17"/>
  <c r="S21" i="17"/>
  <c r="S25" i="17" s="1"/>
  <c r="S24" i="17"/>
  <c r="W21" i="17"/>
  <c r="W25" i="17" s="1"/>
  <c r="W24" i="17"/>
  <c r="V24" i="17"/>
  <c r="V21" i="17"/>
  <c r="V25" i="17" s="1"/>
  <c r="N24" i="17"/>
  <c r="N21" i="17"/>
  <c r="N25" i="17" s="1"/>
  <c r="F24" i="17"/>
  <c r="F21" i="17"/>
  <c r="F25" i="17" s="1"/>
  <c r="T24" i="17"/>
  <c r="T21" i="17"/>
  <c r="T25" i="17" s="1"/>
  <c r="L24" i="17"/>
  <c r="L21" i="17"/>
  <c r="L25" i="17" s="1"/>
  <c r="D24" i="17"/>
  <c r="D21" i="17"/>
  <c r="D25" i="17" s="1"/>
  <c r="E21" i="17"/>
  <c r="E25" i="17" s="1"/>
  <c r="E24" i="17"/>
  <c r="I21" i="17"/>
  <c r="I25" i="17" s="1"/>
  <c r="I24" i="17"/>
  <c r="M21" i="17"/>
  <c r="M25" i="17" s="1"/>
  <c r="M24" i="17"/>
  <c r="Q21" i="17"/>
  <c r="Q25" i="17" s="1"/>
  <c r="Q24" i="17"/>
  <c r="U21" i="17"/>
  <c r="U25" i="17" s="1"/>
  <c r="U24" i="17"/>
  <c r="T24" i="16"/>
  <c r="T21" i="16"/>
  <c r="T25" i="16" s="1"/>
  <c r="L24" i="16"/>
  <c r="L21" i="16"/>
  <c r="L25" i="16" s="1"/>
  <c r="D24" i="16"/>
  <c r="D21" i="16"/>
  <c r="D25" i="16" s="1"/>
  <c r="R24" i="16"/>
  <c r="R21" i="16"/>
  <c r="R25" i="16" s="1"/>
  <c r="J24" i="16"/>
  <c r="J21" i="16"/>
  <c r="J25" i="16" s="1"/>
  <c r="C21" i="16"/>
  <c r="C24" i="16"/>
  <c r="G21" i="16"/>
  <c r="G25" i="16" s="1"/>
  <c r="G24" i="16"/>
  <c r="K21" i="16"/>
  <c r="K25" i="16" s="1"/>
  <c r="K24" i="16"/>
  <c r="O21" i="16"/>
  <c r="O25" i="16" s="1"/>
  <c r="O24" i="16"/>
  <c r="S21" i="16"/>
  <c r="S25" i="16" s="1"/>
  <c r="S24" i="16"/>
  <c r="W21" i="16"/>
  <c r="W25" i="16" s="1"/>
  <c r="W24" i="16"/>
  <c r="X24" i="16"/>
  <c r="X21" i="16"/>
  <c r="X25" i="16" s="1"/>
  <c r="P24" i="16"/>
  <c r="P21" i="16"/>
  <c r="P25" i="16" s="1"/>
  <c r="H24" i="16"/>
  <c r="H21" i="16"/>
  <c r="H25" i="16" s="1"/>
  <c r="V24" i="16"/>
  <c r="V21" i="16"/>
  <c r="V25" i="16" s="1"/>
  <c r="N24" i="16"/>
  <c r="N21" i="16"/>
  <c r="N25" i="16" s="1"/>
  <c r="F24" i="16"/>
  <c r="F21" i="16"/>
  <c r="F25" i="16" s="1"/>
  <c r="E21" i="16"/>
  <c r="E25" i="16" s="1"/>
  <c r="E24" i="16"/>
  <c r="I21" i="16"/>
  <c r="I25" i="16" s="1"/>
  <c r="I24" i="16"/>
  <c r="M21" i="16"/>
  <c r="M25" i="16" s="1"/>
  <c r="M24" i="16"/>
  <c r="Q21" i="16"/>
  <c r="Q25" i="16" s="1"/>
  <c r="Q24" i="16"/>
  <c r="U21" i="16"/>
  <c r="U25" i="16" s="1"/>
  <c r="U24" i="16"/>
  <c r="T24" i="15"/>
  <c r="T21" i="15"/>
  <c r="T25" i="15" s="1"/>
  <c r="L24" i="15"/>
  <c r="L21" i="15"/>
  <c r="L25" i="15" s="1"/>
  <c r="D24" i="15"/>
  <c r="D21" i="15"/>
  <c r="D25" i="15" s="1"/>
  <c r="R24" i="15"/>
  <c r="R21" i="15"/>
  <c r="R25" i="15" s="1"/>
  <c r="J24" i="15"/>
  <c r="J21" i="15"/>
  <c r="J25" i="15" s="1"/>
  <c r="C21" i="15"/>
  <c r="C24" i="15"/>
  <c r="G21" i="15"/>
  <c r="G25" i="15" s="1"/>
  <c r="G24" i="15"/>
  <c r="K21" i="15"/>
  <c r="K25" i="15" s="1"/>
  <c r="K24" i="15"/>
  <c r="O21" i="15"/>
  <c r="O25" i="15" s="1"/>
  <c r="O24" i="15"/>
  <c r="S21" i="15"/>
  <c r="S25" i="15" s="1"/>
  <c r="S24" i="15"/>
  <c r="W21" i="15"/>
  <c r="W25" i="15" s="1"/>
  <c r="W24" i="15"/>
  <c r="X24" i="15"/>
  <c r="X21" i="15"/>
  <c r="X25" i="15" s="1"/>
  <c r="P24" i="15"/>
  <c r="P21" i="15"/>
  <c r="P25" i="15" s="1"/>
  <c r="H24" i="15"/>
  <c r="H21" i="15"/>
  <c r="H25" i="15" s="1"/>
  <c r="V24" i="15"/>
  <c r="V21" i="15"/>
  <c r="V25" i="15" s="1"/>
  <c r="N24" i="15"/>
  <c r="N21" i="15"/>
  <c r="N25" i="15" s="1"/>
  <c r="F24" i="15"/>
  <c r="F21" i="15"/>
  <c r="F25" i="15" s="1"/>
  <c r="E21" i="15"/>
  <c r="E25" i="15" s="1"/>
  <c r="E24" i="15"/>
  <c r="I21" i="15"/>
  <c r="I25" i="15" s="1"/>
  <c r="I24" i="15"/>
  <c r="M21" i="15"/>
  <c r="M25" i="15" s="1"/>
  <c r="M24" i="15"/>
  <c r="Q21" i="15"/>
  <c r="Q25" i="15" s="1"/>
  <c r="Q24" i="15"/>
  <c r="U21" i="15"/>
  <c r="U25" i="15" s="1"/>
  <c r="U24" i="15"/>
  <c r="T21" i="14"/>
  <c r="L21" i="14"/>
  <c r="D21" i="14"/>
  <c r="R24" i="14"/>
  <c r="R25" i="14" s="1"/>
  <c r="R21" i="14"/>
  <c r="J24" i="14"/>
  <c r="J25" i="14" s="1"/>
  <c r="J21" i="14"/>
  <c r="C21" i="14"/>
  <c r="C24" i="14"/>
  <c r="G21" i="14"/>
  <c r="G24" i="14"/>
  <c r="G25" i="14" s="1"/>
  <c r="K21" i="14"/>
  <c r="K24" i="14"/>
  <c r="K25" i="14" s="1"/>
  <c r="O21" i="14"/>
  <c r="O24" i="14"/>
  <c r="O25" i="14" s="1"/>
  <c r="S21" i="14"/>
  <c r="S24" i="14"/>
  <c r="S25" i="14" s="1"/>
  <c r="W21" i="14"/>
  <c r="W24" i="14"/>
  <c r="W25" i="14" s="1"/>
  <c r="X21" i="14"/>
  <c r="P21" i="14"/>
  <c r="H21" i="14"/>
  <c r="V24" i="14"/>
  <c r="V25" i="14" s="1"/>
  <c r="V21" i="14"/>
  <c r="N24" i="14"/>
  <c r="N25" i="14" s="1"/>
  <c r="N21" i="14"/>
  <c r="F24" i="14"/>
  <c r="F25" i="14" s="1"/>
  <c r="F21" i="14"/>
  <c r="E21" i="14"/>
  <c r="E24" i="14"/>
  <c r="E25" i="14" s="1"/>
  <c r="I21" i="14"/>
  <c r="I24" i="14"/>
  <c r="I25" i="14" s="1"/>
  <c r="M21" i="14"/>
  <c r="M24" i="14"/>
  <c r="M25" i="14" s="1"/>
  <c r="Q21" i="14"/>
  <c r="Q24" i="14"/>
  <c r="Q25" i="14" s="1"/>
  <c r="U21" i="14"/>
  <c r="U24" i="14"/>
  <c r="U25" i="14" s="1"/>
  <c r="Y23" i="14"/>
  <c r="R24" i="13"/>
  <c r="R21" i="13"/>
  <c r="R25" i="13" s="1"/>
  <c r="J24" i="13"/>
  <c r="J21" i="13"/>
  <c r="J25" i="13" s="1"/>
  <c r="Y24" i="13"/>
  <c r="Y21" i="13"/>
  <c r="Y25" i="13" s="1"/>
  <c r="P24" i="13"/>
  <c r="P21" i="13"/>
  <c r="P25" i="13" s="1"/>
  <c r="H24" i="13"/>
  <c r="H21" i="13"/>
  <c r="H25" i="13" s="1"/>
  <c r="C21" i="13"/>
  <c r="C24" i="13"/>
  <c r="G21" i="13"/>
  <c r="G25" i="13" s="1"/>
  <c r="G24" i="13"/>
  <c r="K21" i="13"/>
  <c r="K25" i="13" s="1"/>
  <c r="K24" i="13"/>
  <c r="O21" i="13"/>
  <c r="O25" i="13" s="1"/>
  <c r="O24" i="13"/>
  <c r="S21" i="13"/>
  <c r="S25" i="13" s="1"/>
  <c r="S24" i="13"/>
  <c r="W21" i="13"/>
  <c r="W25" i="13" s="1"/>
  <c r="W24" i="13"/>
  <c r="V24" i="13"/>
  <c r="V21" i="13"/>
  <c r="V25" i="13" s="1"/>
  <c r="N24" i="13"/>
  <c r="N21" i="13"/>
  <c r="N25" i="13" s="1"/>
  <c r="F24" i="13"/>
  <c r="F21" i="13"/>
  <c r="F25" i="13" s="1"/>
  <c r="T24" i="13"/>
  <c r="T21" i="13"/>
  <c r="T25" i="13" s="1"/>
  <c r="L24" i="13"/>
  <c r="L21" i="13"/>
  <c r="L25" i="13" s="1"/>
  <c r="D24" i="13"/>
  <c r="D21" i="13"/>
  <c r="D25" i="13" s="1"/>
  <c r="E21" i="13"/>
  <c r="E25" i="13" s="1"/>
  <c r="E24" i="13"/>
  <c r="I21" i="13"/>
  <c r="I25" i="13" s="1"/>
  <c r="I24" i="13"/>
  <c r="M21" i="13"/>
  <c r="M25" i="13" s="1"/>
  <c r="M24" i="13"/>
  <c r="Q21" i="13"/>
  <c r="Q25" i="13" s="1"/>
  <c r="Q24" i="13"/>
  <c r="U21" i="13"/>
  <c r="U25" i="13" s="1"/>
  <c r="U24" i="13"/>
  <c r="T24" i="12"/>
  <c r="T21" i="12"/>
  <c r="T25" i="12" s="1"/>
  <c r="L24" i="12"/>
  <c r="L21" i="12"/>
  <c r="L25" i="12" s="1"/>
  <c r="D24" i="12"/>
  <c r="D21" i="12"/>
  <c r="D25" i="12" s="1"/>
  <c r="R24" i="12"/>
  <c r="R21" i="12"/>
  <c r="R25" i="12" s="1"/>
  <c r="J24" i="12"/>
  <c r="J21" i="12"/>
  <c r="J25" i="12" s="1"/>
  <c r="C21" i="12"/>
  <c r="C24" i="12"/>
  <c r="G21" i="12"/>
  <c r="G25" i="12" s="1"/>
  <c r="G24" i="12"/>
  <c r="K21" i="12"/>
  <c r="K25" i="12" s="1"/>
  <c r="K24" i="12"/>
  <c r="O21" i="12"/>
  <c r="O25" i="12" s="1"/>
  <c r="O24" i="12"/>
  <c r="S21" i="12"/>
  <c r="S25" i="12" s="1"/>
  <c r="S24" i="12"/>
  <c r="W21" i="12"/>
  <c r="W25" i="12" s="1"/>
  <c r="W24" i="12"/>
  <c r="X24" i="12"/>
  <c r="X21" i="12"/>
  <c r="X25" i="12" s="1"/>
  <c r="P24" i="12"/>
  <c r="P21" i="12"/>
  <c r="P25" i="12" s="1"/>
  <c r="H24" i="12"/>
  <c r="H21" i="12"/>
  <c r="H25" i="12" s="1"/>
  <c r="V24" i="12"/>
  <c r="V21" i="12"/>
  <c r="V25" i="12" s="1"/>
  <c r="N24" i="12"/>
  <c r="N21" i="12"/>
  <c r="N25" i="12" s="1"/>
  <c r="F24" i="12"/>
  <c r="F21" i="12"/>
  <c r="F25" i="12" s="1"/>
  <c r="E21" i="12"/>
  <c r="E25" i="12" s="1"/>
  <c r="E24" i="12"/>
  <c r="I21" i="12"/>
  <c r="I25" i="12" s="1"/>
  <c r="I24" i="12"/>
  <c r="M21" i="12"/>
  <c r="M25" i="12" s="1"/>
  <c r="M24" i="12"/>
  <c r="Q21" i="12"/>
  <c r="Q25" i="12" s="1"/>
  <c r="Q24" i="12"/>
  <c r="U21" i="12"/>
  <c r="U25" i="12" s="1"/>
  <c r="U24" i="12"/>
  <c r="T24" i="11"/>
  <c r="T21" i="11"/>
  <c r="T25" i="11" s="1"/>
  <c r="L24" i="11"/>
  <c r="L21" i="11"/>
  <c r="L25" i="11" s="1"/>
  <c r="D24" i="11"/>
  <c r="D21" i="11"/>
  <c r="D25" i="11" s="1"/>
  <c r="R24" i="11"/>
  <c r="R21" i="11"/>
  <c r="R25" i="11" s="1"/>
  <c r="J24" i="11"/>
  <c r="J21" i="11"/>
  <c r="J25" i="11" s="1"/>
  <c r="C21" i="11"/>
  <c r="C24" i="11"/>
  <c r="G21" i="11"/>
  <c r="G25" i="11" s="1"/>
  <c r="G24" i="11"/>
  <c r="K21" i="11"/>
  <c r="K25" i="11" s="1"/>
  <c r="K24" i="11"/>
  <c r="O21" i="11"/>
  <c r="O25" i="11" s="1"/>
  <c r="O24" i="11"/>
  <c r="S21" i="11"/>
  <c r="S25" i="11" s="1"/>
  <c r="S24" i="11"/>
  <c r="W21" i="11"/>
  <c r="W25" i="11" s="1"/>
  <c r="W24" i="11"/>
  <c r="X24" i="11"/>
  <c r="X21" i="11"/>
  <c r="X25" i="11" s="1"/>
  <c r="P24" i="11"/>
  <c r="P21" i="11"/>
  <c r="P25" i="11" s="1"/>
  <c r="H24" i="11"/>
  <c r="H21" i="11"/>
  <c r="H25" i="11" s="1"/>
  <c r="V24" i="11"/>
  <c r="V21" i="11"/>
  <c r="V25" i="11" s="1"/>
  <c r="N24" i="11"/>
  <c r="N21" i="11"/>
  <c r="N25" i="11" s="1"/>
  <c r="F24" i="11"/>
  <c r="F21" i="11"/>
  <c r="F25" i="11" s="1"/>
  <c r="E21" i="11"/>
  <c r="E25" i="11" s="1"/>
  <c r="E24" i="11"/>
  <c r="I21" i="11"/>
  <c r="I25" i="11" s="1"/>
  <c r="I24" i="11"/>
  <c r="M21" i="11"/>
  <c r="M25" i="11" s="1"/>
  <c r="M24" i="11"/>
  <c r="Q21" i="11"/>
  <c r="Q25" i="11" s="1"/>
  <c r="Q24" i="11"/>
  <c r="U21" i="11"/>
  <c r="U25" i="11" s="1"/>
  <c r="U24" i="11"/>
  <c r="X19" i="10"/>
  <c r="W19" i="10"/>
  <c r="V19" i="10"/>
  <c r="U19" i="10"/>
  <c r="T19" i="10"/>
  <c r="S19" i="10"/>
  <c r="R19" i="10"/>
  <c r="Q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A19" i="10"/>
  <c r="A24" i="10" s="1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A17" i="10"/>
  <c r="A23" i="10" s="1"/>
  <c r="P14" i="10"/>
  <c r="P19" i="10" s="1"/>
  <c r="C19" i="9"/>
  <c r="A19" i="9"/>
  <c r="U18" i="9"/>
  <c r="M18" i="9"/>
  <c r="I18" i="9"/>
  <c r="E18" i="9"/>
  <c r="W18" i="9"/>
  <c r="S18" i="9"/>
  <c r="Q18" i="9"/>
  <c r="O18" i="9"/>
  <c r="K18" i="9"/>
  <c r="C17" i="9"/>
  <c r="C18" i="9" s="1"/>
  <c r="C23" i="9" s="1"/>
  <c r="A23" i="9"/>
  <c r="W13" i="9"/>
  <c r="G11" i="9"/>
  <c r="G6" i="9"/>
  <c r="G18" i="9" s="1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E18" i="8"/>
  <c r="E23" i="8" s="1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A23" i="8" s="1"/>
  <c r="X19" i="7"/>
  <c r="W19" i="7"/>
  <c r="V19" i="7"/>
  <c r="U19" i="7"/>
  <c r="T19" i="7"/>
  <c r="S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A19" i="7"/>
  <c r="A24" i="7" s="1"/>
  <c r="X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17" i="7"/>
  <c r="A23" i="7" s="1"/>
  <c r="R19" i="7"/>
  <c r="R20" i="7" s="1"/>
  <c r="W10" i="7"/>
  <c r="W17" i="7" s="1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A19" i="6"/>
  <c r="A24" i="6" s="1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17" i="6"/>
  <c r="A23" i="6" s="1"/>
  <c r="W10" i="5"/>
  <c r="P14" i="5"/>
  <c r="A17" i="5"/>
  <c r="C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A19" i="5"/>
  <c r="C20" i="5" s="1"/>
  <c r="C19" i="5"/>
  <c r="D20" i="5"/>
  <c r="F20" i="5"/>
  <c r="H20" i="5"/>
  <c r="J20" i="5"/>
  <c r="L20" i="5"/>
  <c r="N20" i="5"/>
  <c r="P20" i="5"/>
  <c r="R20" i="5"/>
  <c r="T20" i="5"/>
  <c r="V20" i="5"/>
  <c r="X20" i="5"/>
  <c r="D21" i="5"/>
  <c r="H21" i="5"/>
  <c r="L21" i="5"/>
  <c r="P21" i="5"/>
  <c r="T21" i="5"/>
  <c r="X21" i="5"/>
  <c r="A23" i="5"/>
  <c r="C23" i="5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19" i="4"/>
  <c r="Q18" i="4"/>
  <c r="Q23" i="4" s="1"/>
  <c r="X17" i="4"/>
  <c r="W17" i="4"/>
  <c r="W18" i="4" s="1"/>
  <c r="W23" i="4" s="1"/>
  <c r="V17" i="4"/>
  <c r="U17" i="4"/>
  <c r="U18" i="4" s="1"/>
  <c r="U23" i="4" s="1"/>
  <c r="T17" i="4"/>
  <c r="S17" i="4"/>
  <c r="S18" i="4" s="1"/>
  <c r="S23" i="4" s="1"/>
  <c r="R17" i="4"/>
  <c r="Q17" i="4"/>
  <c r="P17" i="4"/>
  <c r="O17" i="4"/>
  <c r="O18" i="4" s="1"/>
  <c r="O23" i="4" s="1"/>
  <c r="M17" i="4"/>
  <c r="M18" i="4" s="1"/>
  <c r="M23" i="4" s="1"/>
  <c r="L17" i="4"/>
  <c r="K17" i="4"/>
  <c r="K18" i="4" s="1"/>
  <c r="K23" i="4" s="1"/>
  <c r="J17" i="4"/>
  <c r="I17" i="4"/>
  <c r="I18" i="4" s="1"/>
  <c r="I23" i="4" s="1"/>
  <c r="H17" i="4"/>
  <c r="G17" i="4"/>
  <c r="G18" i="4" s="1"/>
  <c r="G23" i="4" s="1"/>
  <c r="F17" i="4"/>
  <c r="E17" i="4"/>
  <c r="E18" i="4" s="1"/>
  <c r="E23" i="4" s="1"/>
  <c r="D17" i="4"/>
  <c r="C17" i="4"/>
  <c r="C18" i="4" s="1"/>
  <c r="C23" i="4" s="1"/>
  <c r="A17" i="4"/>
  <c r="A23" i="4" s="1"/>
  <c r="N9" i="4"/>
  <c r="N17" i="4" s="1"/>
  <c r="U18" i="8" l="1"/>
  <c r="U23" i="8" s="1"/>
  <c r="C18" i="8"/>
  <c r="C23" i="8" s="1"/>
  <c r="G18" i="8"/>
  <c r="G23" i="8" s="1"/>
  <c r="K18" i="8"/>
  <c r="K23" i="8" s="1"/>
  <c r="O18" i="8"/>
  <c r="O23" i="8" s="1"/>
  <c r="S18" i="8"/>
  <c r="S23" i="8" s="1"/>
  <c r="W18" i="8"/>
  <c r="W23" i="8" s="1"/>
  <c r="M18" i="8"/>
  <c r="M23" i="8" s="1"/>
  <c r="I18" i="8"/>
  <c r="I23" i="8" s="1"/>
  <c r="Q18" i="8"/>
  <c r="Q23" i="8" s="1"/>
  <c r="Y25" i="19"/>
  <c r="Y24" i="19"/>
  <c r="V21" i="5"/>
  <c r="R21" i="5"/>
  <c r="N21" i="5"/>
  <c r="J21" i="5"/>
  <c r="F21" i="5"/>
  <c r="Y24" i="21"/>
  <c r="C25" i="21"/>
  <c r="Y25" i="21" s="1"/>
  <c r="Y24" i="20"/>
  <c r="C25" i="20"/>
  <c r="Y25" i="20" s="1"/>
  <c r="Y24" i="18"/>
  <c r="C25" i="18"/>
  <c r="Y25" i="18" s="1"/>
  <c r="Z24" i="17"/>
  <c r="C25" i="17"/>
  <c r="Z25" i="17" s="1"/>
  <c r="Y24" i="16"/>
  <c r="C25" i="16"/>
  <c r="Y25" i="16" s="1"/>
  <c r="Y24" i="15"/>
  <c r="C25" i="15"/>
  <c r="Y25" i="15" s="1"/>
  <c r="Y24" i="14"/>
  <c r="C25" i="14"/>
  <c r="Y25" i="14" s="1"/>
  <c r="Z24" i="13"/>
  <c r="C25" i="13"/>
  <c r="Z25" i="13" s="1"/>
  <c r="Y24" i="12"/>
  <c r="C25" i="12"/>
  <c r="Y25" i="12" s="1"/>
  <c r="Y24" i="11"/>
  <c r="C25" i="11"/>
  <c r="Y25" i="11" s="1"/>
  <c r="Y23" i="5"/>
  <c r="C18" i="10"/>
  <c r="C23" i="10" s="1"/>
  <c r="E18" i="10"/>
  <c r="E23" i="10" s="1"/>
  <c r="G18" i="10"/>
  <c r="G23" i="10" s="1"/>
  <c r="I18" i="10"/>
  <c r="I23" i="10" s="1"/>
  <c r="K18" i="10"/>
  <c r="K23" i="10" s="1"/>
  <c r="M18" i="10"/>
  <c r="M23" i="10" s="1"/>
  <c r="O18" i="10"/>
  <c r="O23" i="10" s="1"/>
  <c r="Q18" i="10"/>
  <c r="Q23" i="10" s="1"/>
  <c r="S18" i="10"/>
  <c r="S23" i="10" s="1"/>
  <c r="U18" i="10"/>
  <c r="U23" i="10" s="1"/>
  <c r="W18" i="10"/>
  <c r="W23" i="10" s="1"/>
  <c r="D20" i="10"/>
  <c r="F20" i="10"/>
  <c r="H20" i="10"/>
  <c r="J20" i="10"/>
  <c r="L20" i="10"/>
  <c r="N20" i="10"/>
  <c r="P20" i="10"/>
  <c r="R20" i="10"/>
  <c r="V20" i="10"/>
  <c r="X20" i="10"/>
  <c r="D18" i="10"/>
  <c r="D23" i="10" s="1"/>
  <c r="F18" i="10"/>
  <c r="F23" i="10" s="1"/>
  <c r="H18" i="10"/>
  <c r="H23" i="10" s="1"/>
  <c r="J18" i="10"/>
  <c r="J23" i="10" s="1"/>
  <c r="L18" i="10"/>
  <c r="L23" i="10" s="1"/>
  <c r="N18" i="10"/>
  <c r="N23" i="10" s="1"/>
  <c r="P18" i="10"/>
  <c r="P23" i="10" s="1"/>
  <c r="R18" i="10"/>
  <c r="R23" i="10" s="1"/>
  <c r="T18" i="10"/>
  <c r="T23" i="10" s="1"/>
  <c r="V18" i="10"/>
  <c r="V23" i="10" s="1"/>
  <c r="X18" i="10"/>
  <c r="X23" i="10" s="1"/>
  <c r="C20" i="10"/>
  <c r="E20" i="10"/>
  <c r="G20" i="10"/>
  <c r="I20" i="10"/>
  <c r="K20" i="10"/>
  <c r="M20" i="10"/>
  <c r="O20" i="10"/>
  <c r="Q20" i="10"/>
  <c r="S20" i="10"/>
  <c r="U20" i="10"/>
  <c r="W20" i="10"/>
  <c r="A24" i="9"/>
  <c r="W20" i="9"/>
  <c r="U20" i="9"/>
  <c r="S20" i="9"/>
  <c r="Q20" i="9"/>
  <c r="O20" i="9"/>
  <c r="M20" i="9"/>
  <c r="K20" i="9"/>
  <c r="I20" i="9"/>
  <c r="G20" i="9"/>
  <c r="E20" i="9"/>
  <c r="C20" i="9"/>
  <c r="D20" i="9"/>
  <c r="H20" i="9"/>
  <c r="L20" i="9"/>
  <c r="P20" i="9"/>
  <c r="T20" i="9"/>
  <c r="Y20" i="9"/>
  <c r="F20" i="9"/>
  <c r="J20" i="9"/>
  <c r="N20" i="9"/>
  <c r="R20" i="9"/>
  <c r="V20" i="9"/>
  <c r="D18" i="9"/>
  <c r="F18" i="9"/>
  <c r="H18" i="9"/>
  <c r="J18" i="9"/>
  <c r="L18" i="9"/>
  <c r="N18" i="9"/>
  <c r="P18" i="9"/>
  <c r="R18" i="9"/>
  <c r="T18" i="9"/>
  <c r="V18" i="9"/>
  <c r="Y18" i="9"/>
  <c r="A24" i="8"/>
  <c r="W20" i="8"/>
  <c r="U20" i="8"/>
  <c r="S20" i="8"/>
  <c r="Q20" i="8"/>
  <c r="O20" i="8"/>
  <c r="M20" i="8"/>
  <c r="K20" i="8"/>
  <c r="I20" i="8"/>
  <c r="G20" i="8"/>
  <c r="E20" i="8"/>
  <c r="C20" i="8"/>
  <c r="F20" i="8"/>
  <c r="J20" i="8"/>
  <c r="N20" i="8"/>
  <c r="R20" i="8"/>
  <c r="V20" i="8"/>
  <c r="D20" i="8"/>
  <c r="H20" i="8"/>
  <c r="L20" i="8"/>
  <c r="P20" i="8"/>
  <c r="T20" i="8"/>
  <c r="X20" i="8"/>
  <c r="D18" i="8"/>
  <c r="D23" i="8" s="1"/>
  <c r="F18" i="8"/>
  <c r="F23" i="8" s="1"/>
  <c r="H18" i="8"/>
  <c r="H23" i="8" s="1"/>
  <c r="J18" i="8"/>
  <c r="J23" i="8" s="1"/>
  <c r="L18" i="8"/>
  <c r="L23" i="8" s="1"/>
  <c r="N18" i="8"/>
  <c r="N23" i="8" s="1"/>
  <c r="P18" i="8"/>
  <c r="P23" i="8" s="1"/>
  <c r="R18" i="8"/>
  <c r="R23" i="8" s="1"/>
  <c r="T18" i="8"/>
  <c r="T23" i="8" s="1"/>
  <c r="V18" i="8"/>
  <c r="V23" i="8" s="1"/>
  <c r="X18" i="8"/>
  <c r="X23" i="8" s="1"/>
  <c r="C18" i="7"/>
  <c r="C23" i="7" s="1"/>
  <c r="E18" i="7"/>
  <c r="E23" i="7" s="1"/>
  <c r="G18" i="7"/>
  <c r="G23" i="7" s="1"/>
  <c r="I18" i="7"/>
  <c r="I23" i="7" s="1"/>
  <c r="K18" i="7"/>
  <c r="K23" i="7" s="1"/>
  <c r="M18" i="7"/>
  <c r="M23" i="7" s="1"/>
  <c r="O18" i="7"/>
  <c r="O23" i="7" s="1"/>
  <c r="Q18" i="7"/>
  <c r="Q23" i="7" s="1"/>
  <c r="S18" i="7"/>
  <c r="S23" i="7" s="1"/>
  <c r="U18" i="7"/>
  <c r="U23" i="7" s="1"/>
  <c r="W18" i="7"/>
  <c r="W23" i="7" s="1"/>
  <c r="D20" i="7"/>
  <c r="F20" i="7"/>
  <c r="H20" i="7"/>
  <c r="J20" i="7"/>
  <c r="L20" i="7"/>
  <c r="N20" i="7"/>
  <c r="P20" i="7"/>
  <c r="T20" i="7"/>
  <c r="V20" i="7"/>
  <c r="X20" i="7"/>
  <c r="D18" i="7"/>
  <c r="D23" i="7" s="1"/>
  <c r="F18" i="7"/>
  <c r="F23" i="7" s="1"/>
  <c r="H18" i="7"/>
  <c r="H23" i="7" s="1"/>
  <c r="J18" i="7"/>
  <c r="J23" i="7" s="1"/>
  <c r="L18" i="7"/>
  <c r="L23" i="7" s="1"/>
  <c r="N18" i="7"/>
  <c r="N23" i="7" s="1"/>
  <c r="P18" i="7"/>
  <c r="P23" i="7" s="1"/>
  <c r="R18" i="7"/>
  <c r="R23" i="7" s="1"/>
  <c r="T18" i="7"/>
  <c r="T23" i="7" s="1"/>
  <c r="V18" i="7"/>
  <c r="V23" i="7" s="1"/>
  <c r="X18" i="7"/>
  <c r="X23" i="7" s="1"/>
  <c r="C20" i="7"/>
  <c r="E20" i="7"/>
  <c r="G20" i="7"/>
  <c r="I20" i="7"/>
  <c r="K20" i="7"/>
  <c r="M20" i="7"/>
  <c r="O20" i="7"/>
  <c r="Q20" i="7"/>
  <c r="S20" i="7"/>
  <c r="U20" i="7"/>
  <c r="W20" i="7"/>
  <c r="C18" i="6"/>
  <c r="C23" i="6" s="1"/>
  <c r="E18" i="6"/>
  <c r="E23" i="6" s="1"/>
  <c r="G18" i="6"/>
  <c r="G23" i="6" s="1"/>
  <c r="I18" i="6"/>
  <c r="I23" i="6" s="1"/>
  <c r="K18" i="6"/>
  <c r="K23" i="6" s="1"/>
  <c r="M18" i="6"/>
  <c r="M23" i="6" s="1"/>
  <c r="O18" i="6"/>
  <c r="O23" i="6" s="1"/>
  <c r="Q18" i="6"/>
  <c r="Q23" i="6" s="1"/>
  <c r="S18" i="6"/>
  <c r="S23" i="6" s="1"/>
  <c r="U18" i="6"/>
  <c r="U23" i="6" s="1"/>
  <c r="W18" i="6"/>
  <c r="W23" i="6" s="1"/>
  <c r="D20" i="6"/>
  <c r="F20" i="6"/>
  <c r="H20" i="6"/>
  <c r="J20" i="6"/>
  <c r="L20" i="6"/>
  <c r="N20" i="6"/>
  <c r="P20" i="6"/>
  <c r="R20" i="6"/>
  <c r="T20" i="6"/>
  <c r="V20" i="6"/>
  <c r="X20" i="6"/>
  <c r="D18" i="6"/>
  <c r="D23" i="6" s="1"/>
  <c r="F18" i="6"/>
  <c r="F23" i="6" s="1"/>
  <c r="H18" i="6"/>
  <c r="H23" i="6" s="1"/>
  <c r="J18" i="6"/>
  <c r="J23" i="6" s="1"/>
  <c r="L18" i="6"/>
  <c r="L23" i="6" s="1"/>
  <c r="N18" i="6"/>
  <c r="N23" i="6" s="1"/>
  <c r="P18" i="6"/>
  <c r="P23" i="6" s="1"/>
  <c r="R18" i="6"/>
  <c r="R23" i="6" s="1"/>
  <c r="T18" i="6"/>
  <c r="T23" i="6" s="1"/>
  <c r="V18" i="6"/>
  <c r="V23" i="6" s="1"/>
  <c r="X18" i="6"/>
  <c r="X23" i="6" s="1"/>
  <c r="C20" i="6"/>
  <c r="E20" i="6"/>
  <c r="G20" i="6"/>
  <c r="I20" i="6"/>
  <c r="K20" i="6"/>
  <c r="M20" i="6"/>
  <c r="O20" i="6"/>
  <c r="Q20" i="6"/>
  <c r="S20" i="6"/>
  <c r="U20" i="6"/>
  <c r="W20" i="6"/>
  <c r="C21" i="5"/>
  <c r="C24" i="5"/>
  <c r="A24" i="5"/>
  <c r="W20" i="5"/>
  <c r="U20" i="5"/>
  <c r="S20" i="5"/>
  <c r="Q20" i="5"/>
  <c r="O20" i="5"/>
  <c r="M20" i="5"/>
  <c r="K20" i="5"/>
  <c r="I20" i="5"/>
  <c r="G20" i="5"/>
  <c r="E20" i="5"/>
  <c r="A24" i="4"/>
  <c r="W20" i="4"/>
  <c r="U20" i="4"/>
  <c r="S20" i="4"/>
  <c r="Q20" i="4"/>
  <c r="O20" i="4"/>
  <c r="M20" i="4"/>
  <c r="K20" i="4"/>
  <c r="I20" i="4"/>
  <c r="G20" i="4"/>
  <c r="E20" i="4"/>
  <c r="C20" i="4"/>
  <c r="X20" i="4"/>
  <c r="V20" i="4"/>
  <c r="T20" i="4"/>
  <c r="F20" i="4"/>
  <c r="J20" i="4"/>
  <c r="N20" i="4"/>
  <c r="R20" i="4"/>
  <c r="D20" i="4"/>
  <c r="H20" i="4"/>
  <c r="L20" i="4"/>
  <c r="P20" i="4"/>
  <c r="D18" i="4"/>
  <c r="D23" i="4" s="1"/>
  <c r="F18" i="4"/>
  <c r="F23" i="4" s="1"/>
  <c r="H18" i="4"/>
  <c r="H23" i="4" s="1"/>
  <c r="J18" i="4"/>
  <c r="J23" i="4" s="1"/>
  <c r="L18" i="4"/>
  <c r="L23" i="4" s="1"/>
  <c r="N18" i="4"/>
  <c r="N23" i="4" s="1"/>
  <c r="P18" i="4"/>
  <c r="P23" i="4" s="1"/>
  <c r="R18" i="4"/>
  <c r="R23" i="4" s="1"/>
  <c r="T18" i="4"/>
  <c r="T23" i="4" s="1"/>
  <c r="V18" i="4"/>
  <c r="V23" i="4" s="1"/>
  <c r="X18" i="4"/>
  <c r="X23" i="4" s="1"/>
  <c r="R21" i="7" l="1"/>
  <c r="R25" i="7" s="1"/>
  <c r="Z23" i="9"/>
  <c r="Y23" i="8"/>
  <c r="U21" i="10"/>
  <c r="U25" i="10" s="1"/>
  <c r="U24" i="10"/>
  <c r="Q21" i="10"/>
  <c r="Q25" i="10" s="1"/>
  <c r="Q24" i="10"/>
  <c r="M21" i="10"/>
  <c r="M25" i="10" s="1"/>
  <c r="M24" i="10"/>
  <c r="I21" i="10"/>
  <c r="I25" i="10" s="1"/>
  <c r="I24" i="10"/>
  <c r="E21" i="10"/>
  <c r="E25" i="10" s="1"/>
  <c r="E24" i="10"/>
  <c r="V24" i="10"/>
  <c r="V21" i="10"/>
  <c r="V25" i="10" s="1"/>
  <c r="R24" i="10"/>
  <c r="R21" i="10"/>
  <c r="R25" i="10" s="1"/>
  <c r="N24" i="10"/>
  <c r="N21" i="10"/>
  <c r="N25" i="10" s="1"/>
  <c r="J24" i="10"/>
  <c r="J21" i="10"/>
  <c r="J25" i="10" s="1"/>
  <c r="F24" i="10"/>
  <c r="F21" i="10"/>
  <c r="F25" i="10" s="1"/>
  <c r="W21" i="10"/>
  <c r="W25" i="10" s="1"/>
  <c r="W24" i="10"/>
  <c r="S21" i="10"/>
  <c r="S25" i="10" s="1"/>
  <c r="S24" i="10"/>
  <c r="O21" i="10"/>
  <c r="O25" i="10" s="1"/>
  <c r="O24" i="10"/>
  <c r="K21" i="10"/>
  <c r="K25" i="10" s="1"/>
  <c r="K24" i="10"/>
  <c r="G21" i="10"/>
  <c r="G25" i="10" s="1"/>
  <c r="G24" i="10"/>
  <c r="C21" i="10"/>
  <c r="C24" i="10"/>
  <c r="X24" i="10"/>
  <c r="X21" i="10"/>
  <c r="X25" i="10" s="1"/>
  <c r="T24" i="10"/>
  <c r="T21" i="10"/>
  <c r="T25" i="10" s="1"/>
  <c r="P24" i="10"/>
  <c r="P21" i="10"/>
  <c r="P25" i="10" s="1"/>
  <c r="L24" i="10"/>
  <c r="L21" i="10"/>
  <c r="L25" i="10" s="1"/>
  <c r="H24" i="10"/>
  <c r="H21" i="10"/>
  <c r="H25" i="10" s="1"/>
  <c r="D24" i="10"/>
  <c r="D21" i="10"/>
  <c r="D25" i="10" s="1"/>
  <c r="Y23" i="10"/>
  <c r="R21" i="9"/>
  <c r="J21" i="9"/>
  <c r="Y21" i="9"/>
  <c r="P21" i="9"/>
  <c r="H21" i="9"/>
  <c r="C21" i="9"/>
  <c r="C24" i="9"/>
  <c r="G21" i="9"/>
  <c r="K21" i="9"/>
  <c r="O21" i="9"/>
  <c r="S21" i="9"/>
  <c r="W21" i="9"/>
  <c r="V21" i="9"/>
  <c r="N21" i="9"/>
  <c r="F21" i="9"/>
  <c r="T21" i="9"/>
  <c r="L21" i="9"/>
  <c r="D21" i="9"/>
  <c r="E21" i="9"/>
  <c r="I21" i="9"/>
  <c r="M21" i="9"/>
  <c r="Q21" i="9"/>
  <c r="U21" i="9"/>
  <c r="T24" i="8"/>
  <c r="T21" i="8"/>
  <c r="T25" i="8" s="1"/>
  <c r="L24" i="8"/>
  <c r="L21" i="8"/>
  <c r="L25" i="8" s="1"/>
  <c r="D24" i="8"/>
  <c r="D21" i="8"/>
  <c r="D25" i="8" s="1"/>
  <c r="R24" i="8"/>
  <c r="R21" i="8"/>
  <c r="R25" i="8" s="1"/>
  <c r="J24" i="8"/>
  <c r="J21" i="8"/>
  <c r="J25" i="8" s="1"/>
  <c r="C21" i="8"/>
  <c r="C24" i="8"/>
  <c r="G21" i="8"/>
  <c r="G25" i="8" s="1"/>
  <c r="G24" i="8"/>
  <c r="K21" i="8"/>
  <c r="K25" i="8" s="1"/>
  <c r="K24" i="8"/>
  <c r="O21" i="8"/>
  <c r="O25" i="8" s="1"/>
  <c r="O24" i="8"/>
  <c r="S21" i="8"/>
  <c r="S25" i="8" s="1"/>
  <c r="S24" i="8"/>
  <c r="W21" i="8"/>
  <c r="W25" i="8" s="1"/>
  <c r="W24" i="8"/>
  <c r="X24" i="8"/>
  <c r="X21" i="8"/>
  <c r="X25" i="8" s="1"/>
  <c r="P24" i="8"/>
  <c r="P21" i="8"/>
  <c r="P25" i="8" s="1"/>
  <c r="H24" i="8"/>
  <c r="H21" i="8"/>
  <c r="H25" i="8" s="1"/>
  <c r="V24" i="8"/>
  <c r="V21" i="8"/>
  <c r="V25" i="8" s="1"/>
  <c r="N24" i="8"/>
  <c r="N21" i="8"/>
  <c r="N25" i="8" s="1"/>
  <c r="F24" i="8"/>
  <c r="F21" i="8"/>
  <c r="F25" i="8" s="1"/>
  <c r="E21" i="8"/>
  <c r="E25" i="8" s="1"/>
  <c r="E24" i="8"/>
  <c r="I21" i="8"/>
  <c r="I25" i="8" s="1"/>
  <c r="I24" i="8"/>
  <c r="M21" i="8"/>
  <c r="M25" i="8" s="1"/>
  <c r="M24" i="8"/>
  <c r="Q21" i="8"/>
  <c r="Q25" i="8" s="1"/>
  <c r="Q24" i="8"/>
  <c r="U21" i="8"/>
  <c r="U25" i="8" s="1"/>
  <c r="U24" i="8"/>
  <c r="W21" i="7"/>
  <c r="W25" i="7" s="1"/>
  <c r="W24" i="7"/>
  <c r="S21" i="7"/>
  <c r="S25" i="7" s="1"/>
  <c r="S24" i="7"/>
  <c r="O21" i="7"/>
  <c r="O25" i="7" s="1"/>
  <c r="O24" i="7"/>
  <c r="K21" i="7"/>
  <c r="K25" i="7" s="1"/>
  <c r="K24" i="7"/>
  <c r="G21" i="7"/>
  <c r="G25" i="7" s="1"/>
  <c r="G24" i="7"/>
  <c r="C21" i="7"/>
  <c r="C24" i="7"/>
  <c r="C25" i="7" s="1"/>
  <c r="X24" i="7"/>
  <c r="X21" i="7"/>
  <c r="X25" i="7" s="1"/>
  <c r="T24" i="7"/>
  <c r="T21" i="7"/>
  <c r="T25" i="7" s="1"/>
  <c r="P24" i="7"/>
  <c r="P21" i="7"/>
  <c r="P25" i="7" s="1"/>
  <c r="L24" i="7"/>
  <c r="L21" i="7"/>
  <c r="L25" i="7" s="1"/>
  <c r="H24" i="7"/>
  <c r="H21" i="7"/>
  <c r="H25" i="7" s="1"/>
  <c r="D24" i="7"/>
  <c r="D21" i="7"/>
  <c r="D25" i="7" s="1"/>
  <c r="U21" i="7"/>
  <c r="U25" i="7" s="1"/>
  <c r="U24" i="7"/>
  <c r="Q21" i="7"/>
  <c r="Q25" i="7" s="1"/>
  <c r="Q24" i="7"/>
  <c r="M21" i="7"/>
  <c r="M25" i="7" s="1"/>
  <c r="M24" i="7"/>
  <c r="I21" i="7"/>
  <c r="I25" i="7" s="1"/>
  <c r="I24" i="7"/>
  <c r="E21" i="7"/>
  <c r="E25" i="7" s="1"/>
  <c r="E24" i="7"/>
  <c r="V24" i="7"/>
  <c r="V21" i="7"/>
  <c r="V25" i="7" s="1"/>
  <c r="R24" i="7"/>
  <c r="N24" i="7"/>
  <c r="N21" i="7"/>
  <c r="N25" i="7" s="1"/>
  <c r="J24" i="7"/>
  <c r="J21" i="7"/>
  <c r="J25" i="7" s="1"/>
  <c r="F24" i="7"/>
  <c r="F21" i="7"/>
  <c r="F25" i="7" s="1"/>
  <c r="Y23" i="7"/>
  <c r="W21" i="6"/>
  <c r="W24" i="6"/>
  <c r="W25" i="6" s="1"/>
  <c r="S21" i="6"/>
  <c r="S24" i="6"/>
  <c r="S25" i="6" s="1"/>
  <c r="O21" i="6"/>
  <c r="O24" i="6"/>
  <c r="K21" i="6"/>
  <c r="K24" i="6"/>
  <c r="K25" i="6" s="1"/>
  <c r="G21" i="6"/>
  <c r="G24" i="6"/>
  <c r="C21" i="6"/>
  <c r="C24" i="6"/>
  <c r="X24" i="6"/>
  <c r="X21" i="6"/>
  <c r="T24" i="6"/>
  <c r="T25" i="6" s="1"/>
  <c r="T21" i="6"/>
  <c r="P24" i="6"/>
  <c r="P21" i="6"/>
  <c r="L24" i="6"/>
  <c r="L21" i="6"/>
  <c r="H24" i="6"/>
  <c r="H21" i="6"/>
  <c r="D24" i="6"/>
  <c r="D21" i="6"/>
  <c r="U21" i="6"/>
  <c r="U24" i="6"/>
  <c r="U25" i="6" s="1"/>
  <c r="Q21" i="6"/>
  <c r="Q24" i="6"/>
  <c r="Q25" i="6" s="1"/>
  <c r="M21" i="6"/>
  <c r="M24" i="6"/>
  <c r="M25" i="6" s="1"/>
  <c r="I21" i="6"/>
  <c r="I24" i="6"/>
  <c r="I25" i="6" s="1"/>
  <c r="E21" i="6"/>
  <c r="E24" i="6"/>
  <c r="E25" i="6" s="1"/>
  <c r="X25" i="6"/>
  <c r="P25" i="6"/>
  <c r="L25" i="6"/>
  <c r="H25" i="6"/>
  <c r="D25" i="6"/>
  <c r="V24" i="6"/>
  <c r="V25" i="6" s="1"/>
  <c r="V21" i="6"/>
  <c r="R24" i="6"/>
  <c r="R25" i="6" s="1"/>
  <c r="R21" i="6"/>
  <c r="N24" i="6"/>
  <c r="N25" i="6" s="1"/>
  <c r="N21" i="6"/>
  <c r="J24" i="6"/>
  <c r="J25" i="6" s="1"/>
  <c r="J21" i="6"/>
  <c r="F24" i="6"/>
  <c r="F25" i="6" s="1"/>
  <c r="F21" i="6"/>
  <c r="O25" i="6"/>
  <c r="G25" i="6"/>
  <c r="C25" i="6"/>
  <c r="Y23" i="6"/>
  <c r="E21" i="5"/>
  <c r="I21" i="5"/>
  <c r="M21" i="5"/>
  <c r="Q21" i="5"/>
  <c r="U21" i="5"/>
  <c r="G21" i="5"/>
  <c r="K21" i="5"/>
  <c r="O21" i="5"/>
  <c r="S21" i="5"/>
  <c r="W21" i="5"/>
  <c r="C25" i="5"/>
  <c r="X25" i="4"/>
  <c r="L24" i="4"/>
  <c r="L25" i="4" s="1"/>
  <c r="L21" i="4"/>
  <c r="D24" i="4"/>
  <c r="D25" i="4" s="1"/>
  <c r="D21" i="4"/>
  <c r="N24" i="4"/>
  <c r="N25" i="4" s="1"/>
  <c r="N21" i="4"/>
  <c r="F24" i="4"/>
  <c r="F25" i="4" s="1"/>
  <c r="F21" i="4"/>
  <c r="V24" i="4"/>
  <c r="V25" i="4" s="1"/>
  <c r="V21" i="4"/>
  <c r="C21" i="4"/>
  <c r="C24" i="4"/>
  <c r="G21" i="4"/>
  <c r="G24" i="4"/>
  <c r="G25" i="4" s="1"/>
  <c r="K21" i="4"/>
  <c r="K24" i="4"/>
  <c r="K25" i="4" s="1"/>
  <c r="O21" i="4"/>
  <c r="O24" i="4"/>
  <c r="O25" i="4" s="1"/>
  <c r="S24" i="4"/>
  <c r="S25" i="4" s="1"/>
  <c r="S21" i="4"/>
  <c r="W24" i="4"/>
  <c r="W25" i="4" s="1"/>
  <c r="W21" i="4"/>
  <c r="P24" i="4"/>
  <c r="P25" i="4" s="1"/>
  <c r="P21" i="4"/>
  <c r="H24" i="4"/>
  <c r="H25" i="4" s="1"/>
  <c r="H21" i="4"/>
  <c r="R24" i="4"/>
  <c r="R25" i="4" s="1"/>
  <c r="R21" i="4"/>
  <c r="J24" i="4"/>
  <c r="J25" i="4" s="1"/>
  <c r="J21" i="4"/>
  <c r="T24" i="4"/>
  <c r="T25" i="4" s="1"/>
  <c r="T21" i="4"/>
  <c r="X24" i="4"/>
  <c r="X21" i="4"/>
  <c r="E21" i="4"/>
  <c r="E24" i="4"/>
  <c r="E25" i="4" s="1"/>
  <c r="I21" i="4"/>
  <c r="I24" i="4"/>
  <c r="I25" i="4" s="1"/>
  <c r="M21" i="4"/>
  <c r="M24" i="4"/>
  <c r="M25" i="4" s="1"/>
  <c r="Q21" i="4"/>
  <c r="Q24" i="4"/>
  <c r="Q25" i="4" s="1"/>
  <c r="U24" i="4"/>
  <c r="U25" i="4" s="1"/>
  <c r="U21" i="4"/>
  <c r="Y23" i="4"/>
  <c r="Y24" i="10" l="1"/>
  <c r="Y25" i="5"/>
  <c r="Y24" i="5"/>
  <c r="C25" i="10"/>
  <c r="Y25" i="10" s="1"/>
  <c r="Z24" i="9"/>
  <c r="C25" i="9"/>
  <c r="Z25" i="9" s="1"/>
  <c r="Y24" i="8"/>
  <c r="C25" i="8"/>
  <c r="Y25" i="8" s="1"/>
  <c r="Y24" i="7"/>
  <c r="Y25" i="7"/>
  <c r="Y25" i="6"/>
  <c r="Y24" i="6"/>
  <c r="Y24" i="4"/>
  <c r="C25" i="4"/>
  <c r="Y25" i="4" s="1"/>
  <c r="A24" i="3" l="1"/>
  <c r="U20" i="3"/>
  <c r="S20" i="3"/>
  <c r="Q20" i="3"/>
  <c r="O20" i="3"/>
  <c r="M20" i="3"/>
  <c r="K20" i="3"/>
  <c r="I20" i="3"/>
  <c r="G20" i="3"/>
  <c r="E20" i="3"/>
  <c r="C19" i="3"/>
  <c r="C20" i="3" s="1"/>
  <c r="A19" i="3"/>
  <c r="Y20" i="3" s="1"/>
  <c r="C17" i="3"/>
  <c r="A17" i="3"/>
  <c r="A23" i="3" s="1"/>
  <c r="G11" i="3"/>
  <c r="G6" i="3"/>
  <c r="A24" i="2"/>
  <c r="I20" i="2"/>
  <c r="E20" i="2"/>
  <c r="W20" i="2"/>
  <c r="U20" i="2"/>
  <c r="S20" i="2"/>
  <c r="Q20" i="2"/>
  <c r="O20" i="2"/>
  <c r="M20" i="2"/>
  <c r="K20" i="2"/>
  <c r="G20" i="2"/>
  <c r="C19" i="2"/>
  <c r="C20" i="2" s="1"/>
  <c r="A19" i="2"/>
  <c r="X20" i="2" s="1"/>
  <c r="C17" i="2"/>
  <c r="A17" i="2"/>
  <c r="C19" i="1"/>
  <c r="A19" i="1"/>
  <c r="W18" i="1"/>
  <c r="W23" i="1" s="1"/>
  <c r="U18" i="1"/>
  <c r="U23" i="1" s="1"/>
  <c r="S18" i="1"/>
  <c r="S23" i="1" s="1"/>
  <c r="Q18" i="1"/>
  <c r="Q23" i="1" s="1"/>
  <c r="O18" i="1"/>
  <c r="O23" i="1" s="1"/>
  <c r="M18" i="1"/>
  <c r="M23" i="1" s="1"/>
  <c r="K18" i="1"/>
  <c r="K23" i="1" s="1"/>
  <c r="I18" i="1"/>
  <c r="I23" i="1" s="1"/>
  <c r="G18" i="1"/>
  <c r="G23" i="1" s="1"/>
  <c r="E18" i="1"/>
  <c r="E23" i="1" s="1"/>
  <c r="C17" i="1"/>
  <c r="C18" i="1" s="1"/>
  <c r="C23" i="1" s="1"/>
  <c r="A17" i="1"/>
  <c r="A23" i="1" s="1"/>
  <c r="P14" i="1"/>
  <c r="C21" i="3" l="1"/>
  <c r="C24" i="3"/>
  <c r="E24" i="3"/>
  <c r="G24" i="3"/>
  <c r="I24" i="3"/>
  <c r="K25" i="3"/>
  <c r="K24" i="3"/>
  <c r="M24" i="3"/>
  <c r="O24" i="3"/>
  <c r="Q24" i="3"/>
  <c r="S24" i="3"/>
  <c r="U24" i="3"/>
  <c r="W24" i="3"/>
  <c r="Y24" i="3"/>
  <c r="F18" i="3"/>
  <c r="F23" i="3" s="1"/>
  <c r="C18" i="3"/>
  <c r="C23" i="3" s="1"/>
  <c r="E18" i="3"/>
  <c r="E23" i="3" s="1"/>
  <c r="G18" i="3"/>
  <c r="G23" i="3" s="1"/>
  <c r="I18" i="3"/>
  <c r="I23" i="3" s="1"/>
  <c r="K18" i="3"/>
  <c r="K23" i="3" s="1"/>
  <c r="M18" i="3"/>
  <c r="M23" i="3" s="1"/>
  <c r="O18" i="3"/>
  <c r="O23" i="3" s="1"/>
  <c r="Q18" i="3"/>
  <c r="Q23" i="3" s="1"/>
  <c r="S18" i="3"/>
  <c r="S23" i="3" s="1"/>
  <c r="U18" i="3"/>
  <c r="U23" i="3" s="1"/>
  <c r="W18" i="3"/>
  <c r="W23" i="3" s="1"/>
  <c r="D20" i="3"/>
  <c r="F20" i="3"/>
  <c r="H20" i="3"/>
  <c r="J20" i="3"/>
  <c r="L20" i="3"/>
  <c r="N20" i="3"/>
  <c r="P20" i="3"/>
  <c r="R20" i="3"/>
  <c r="T20" i="3"/>
  <c r="V20" i="3"/>
  <c r="D18" i="3"/>
  <c r="D23" i="3" s="1"/>
  <c r="H18" i="3"/>
  <c r="H23" i="3" s="1"/>
  <c r="J18" i="3"/>
  <c r="J23" i="3" s="1"/>
  <c r="L18" i="3"/>
  <c r="L23" i="3" s="1"/>
  <c r="N18" i="3"/>
  <c r="N23" i="3" s="1"/>
  <c r="P18" i="3"/>
  <c r="P23" i="3" s="1"/>
  <c r="R18" i="3"/>
  <c r="R23" i="3" s="1"/>
  <c r="T18" i="3"/>
  <c r="T23" i="3" s="1"/>
  <c r="V18" i="3"/>
  <c r="V23" i="3" s="1"/>
  <c r="Y18" i="3"/>
  <c r="Y23" i="3" s="1"/>
  <c r="C24" i="2"/>
  <c r="C21" i="2"/>
  <c r="G24" i="2"/>
  <c r="K24" i="2"/>
  <c r="W18" i="2"/>
  <c r="W23" i="2" s="1"/>
  <c r="U18" i="2"/>
  <c r="U23" i="2" s="1"/>
  <c r="S18" i="2"/>
  <c r="S23" i="2" s="1"/>
  <c r="Q18" i="2"/>
  <c r="Q23" i="2" s="1"/>
  <c r="O18" i="2"/>
  <c r="O23" i="2" s="1"/>
  <c r="M18" i="2"/>
  <c r="M23" i="2" s="1"/>
  <c r="K18" i="2"/>
  <c r="K23" i="2" s="1"/>
  <c r="G18" i="2"/>
  <c r="G23" i="2" s="1"/>
  <c r="E18" i="2"/>
  <c r="E23" i="2" s="1"/>
  <c r="C18" i="2"/>
  <c r="C23" i="2" s="1"/>
  <c r="A23" i="2"/>
  <c r="F18" i="2"/>
  <c r="F23" i="2" s="1"/>
  <c r="J18" i="2"/>
  <c r="J23" i="2" s="1"/>
  <c r="N18" i="2"/>
  <c r="N23" i="2" s="1"/>
  <c r="R18" i="2"/>
  <c r="R23" i="2" s="1"/>
  <c r="V18" i="2"/>
  <c r="V23" i="2" s="1"/>
  <c r="X24" i="2"/>
  <c r="E24" i="2"/>
  <c r="I24" i="2"/>
  <c r="D18" i="2"/>
  <c r="D23" i="2" s="1"/>
  <c r="H18" i="2"/>
  <c r="H23" i="2" s="1"/>
  <c r="L18" i="2"/>
  <c r="L23" i="2" s="1"/>
  <c r="P18" i="2"/>
  <c r="P23" i="2" s="1"/>
  <c r="T18" i="2"/>
  <c r="T23" i="2" s="1"/>
  <c r="X18" i="2"/>
  <c r="X23" i="2" s="1"/>
  <c r="M24" i="2"/>
  <c r="O24" i="2"/>
  <c r="Q24" i="2"/>
  <c r="S24" i="2"/>
  <c r="S21" i="2"/>
  <c r="S25" i="2" s="1"/>
  <c r="U24" i="2"/>
  <c r="W24" i="2"/>
  <c r="D20" i="2"/>
  <c r="F20" i="2"/>
  <c r="H20" i="2"/>
  <c r="J20" i="2"/>
  <c r="L20" i="2"/>
  <c r="N20" i="2"/>
  <c r="P20" i="2"/>
  <c r="R20" i="2"/>
  <c r="T20" i="2"/>
  <c r="V20" i="2"/>
  <c r="A24" i="1"/>
  <c r="W20" i="1"/>
  <c r="U20" i="1"/>
  <c r="S20" i="1"/>
  <c r="Q20" i="1"/>
  <c r="O20" i="1"/>
  <c r="M20" i="1"/>
  <c r="K20" i="1"/>
  <c r="I20" i="1"/>
  <c r="G20" i="1"/>
  <c r="E20" i="1"/>
  <c r="C20" i="1"/>
  <c r="F20" i="1"/>
  <c r="J20" i="1"/>
  <c r="N20" i="1"/>
  <c r="V20" i="1"/>
  <c r="D18" i="1"/>
  <c r="D23" i="1" s="1"/>
  <c r="F18" i="1"/>
  <c r="F23" i="1" s="1"/>
  <c r="H18" i="1"/>
  <c r="H23" i="1" s="1"/>
  <c r="J18" i="1"/>
  <c r="J23" i="1" s="1"/>
  <c r="L18" i="1"/>
  <c r="L23" i="1" s="1"/>
  <c r="N18" i="1"/>
  <c r="N23" i="1" s="1"/>
  <c r="P18" i="1"/>
  <c r="P23" i="1" s="1"/>
  <c r="R18" i="1"/>
  <c r="R23" i="1" s="1"/>
  <c r="T18" i="1"/>
  <c r="T23" i="1" s="1"/>
  <c r="V18" i="1"/>
  <c r="V23" i="1" s="1"/>
  <c r="X18" i="1"/>
  <c r="X23" i="1" s="1"/>
  <c r="D20" i="1"/>
  <c r="H20" i="1"/>
  <c r="L20" i="1"/>
  <c r="P20" i="1"/>
  <c r="T20" i="1"/>
  <c r="X20" i="1"/>
  <c r="W21" i="2" l="1"/>
  <c r="W25" i="2" s="1"/>
  <c r="O21" i="2"/>
  <c r="O25" i="2" s="1"/>
  <c r="K21" i="2"/>
  <c r="K25" i="2" s="1"/>
  <c r="G21" i="2"/>
  <c r="G25" i="2" s="1"/>
  <c r="O25" i="3"/>
  <c r="G25" i="3"/>
  <c r="Y23" i="1"/>
  <c r="V24" i="3"/>
  <c r="V25" i="3"/>
  <c r="R24" i="3"/>
  <c r="R25" i="3"/>
  <c r="N24" i="3"/>
  <c r="N25" i="3"/>
  <c r="J24" i="3"/>
  <c r="J25" i="3"/>
  <c r="F24" i="3"/>
  <c r="F25" i="3"/>
  <c r="C25" i="3"/>
  <c r="Z23" i="3"/>
  <c r="Y25" i="3"/>
  <c r="W25" i="3"/>
  <c r="S25" i="3"/>
  <c r="T24" i="3"/>
  <c r="T25" i="3"/>
  <c r="P24" i="3"/>
  <c r="P25" i="3"/>
  <c r="L24" i="3"/>
  <c r="L25" i="3"/>
  <c r="H24" i="3"/>
  <c r="H25" i="3"/>
  <c r="D24" i="3"/>
  <c r="D25" i="3"/>
  <c r="U25" i="3"/>
  <c r="Q25" i="3"/>
  <c r="M25" i="3"/>
  <c r="I25" i="3"/>
  <c r="E25" i="3"/>
  <c r="T24" i="2"/>
  <c r="T21" i="2"/>
  <c r="T25" i="2" s="1"/>
  <c r="P21" i="2"/>
  <c r="P25" i="2" s="1"/>
  <c r="P24" i="2"/>
  <c r="L21" i="2"/>
  <c r="L25" i="2" s="1"/>
  <c r="L24" i="2"/>
  <c r="H21" i="2"/>
  <c r="H25" i="2" s="1"/>
  <c r="H24" i="2"/>
  <c r="D21" i="2"/>
  <c r="D25" i="2" s="1"/>
  <c r="D24" i="2"/>
  <c r="V24" i="2"/>
  <c r="V21" i="2"/>
  <c r="V25" i="2" s="1"/>
  <c r="R21" i="2"/>
  <c r="R25" i="2" s="1"/>
  <c r="R24" i="2"/>
  <c r="N21" i="2"/>
  <c r="N25" i="2" s="1"/>
  <c r="N24" i="2"/>
  <c r="J21" i="2"/>
  <c r="J25" i="2" s="1"/>
  <c r="J24" i="2"/>
  <c r="F21" i="2"/>
  <c r="F25" i="2" s="1"/>
  <c r="F24" i="2"/>
  <c r="U21" i="2"/>
  <c r="U25" i="2" s="1"/>
  <c r="Q21" i="2"/>
  <c r="Q25" i="2" s="1"/>
  <c r="M21" i="2"/>
  <c r="M25" i="2" s="1"/>
  <c r="I21" i="2"/>
  <c r="I25" i="2" s="1"/>
  <c r="E21" i="2"/>
  <c r="E25" i="2" s="1"/>
  <c r="X21" i="2"/>
  <c r="X25" i="2" s="1"/>
  <c r="C25" i="2"/>
  <c r="Y23" i="2"/>
  <c r="X24" i="1"/>
  <c r="X21" i="1"/>
  <c r="X25" i="1" s="1"/>
  <c r="P24" i="1"/>
  <c r="P21" i="1"/>
  <c r="P25" i="1" s="1"/>
  <c r="H24" i="1"/>
  <c r="H21" i="1"/>
  <c r="H25" i="1" s="1"/>
  <c r="R24" i="1"/>
  <c r="R21" i="1"/>
  <c r="R25" i="1" s="1"/>
  <c r="J24" i="1"/>
  <c r="J21" i="1"/>
  <c r="J25" i="1" s="1"/>
  <c r="C21" i="1"/>
  <c r="C24" i="1"/>
  <c r="G21" i="1"/>
  <c r="G25" i="1" s="1"/>
  <c r="G24" i="1"/>
  <c r="K21" i="1"/>
  <c r="K25" i="1" s="1"/>
  <c r="K24" i="1"/>
  <c r="O21" i="1"/>
  <c r="O25" i="1" s="1"/>
  <c r="O24" i="1"/>
  <c r="S24" i="1"/>
  <c r="S21" i="1"/>
  <c r="S25" i="1" s="1"/>
  <c r="W24" i="1"/>
  <c r="W21" i="1"/>
  <c r="W25" i="1" s="1"/>
  <c r="T24" i="1"/>
  <c r="T21" i="1"/>
  <c r="T25" i="1" s="1"/>
  <c r="L24" i="1"/>
  <c r="L21" i="1"/>
  <c r="L25" i="1" s="1"/>
  <c r="D24" i="1"/>
  <c r="D21" i="1"/>
  <c r="D25" i="1" s="1"/>
  <c r="V24" i="1"/>
  <c r="V21" i="1"/>
  <c r="V25" i="1" s="1"/>
  <c r="N24" i="1"/>
  <c r="N21" i="1"/>
  <c r="N25" i="1" s="1"/>
  <c r="F24" i="1"/>
  <c r="F21" i="1"/>
  <c r="F25" i="1" s="1"/>
  <c r="E21" i="1"/>
  <c r="E25" i="1" s="1"/>
  <c r="E24" i="1"/>
  <c r="I21" i="1"/>
  <c r="I25" i="1" s="1"/>
  <c r="I24" i="1"/>
  <c r="M21" i="1"/>
  <c r="M25" i="1" s="1"/>
  <c r="M24" i="1"/>
  <c r="Q21" i="1"/>
  <c r="Q25" i="1" s="1"/>
  <c r="Q24" i="1"/>
  <c r="U21" i="1"/>
  <c r="U25" i="1" s="1"/>
  <c r="U24" i="1"/>
  <c r="Z24" i="3" l="1"/>
  <c r="Y25" i="2"/>
  <c r="Y24" i="2"/>
  <c r="Z25" i="3"/>
  <c r="Y24" i="1"/>
  <c r="C25" i="1"/>
  <c r="Y25" i="1" s="1"/>
</calcChain>
</file>

<file path=xl/sharedStrings.xml><?xml version="1.0" encoding="utf-8"?>
<sst xmlns="http://schemas.openxmlformats.org/spreadsheetml/2006/main" count="1100" uniqueCount="128">
  <si>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</si>
  <si>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</si>
  <si>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</si>
  <si>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</si>
  <si>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</si>
  <si>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հաց</t>
  </si>
  <si>
    <t>ձեթ</t>
  </si>
  <si>
    <t>կարագ</t>
  </si>
  <si>
    <t>պանիր</t>
  </si>
  <si>
    <t>շաքարավազ</t>
  </si>
  <si>
    <t>կ.բրինձ</t>
  </si>
  <si>
    <t>գազար</t>
  </si>
  <si>
    <t>կաղամբ</t>
  </si>
  <si>
    <t>միս</t>
  </si>
  <si>
    <t>վերմիշել</t>
  </si>
  <si>
    <t>կարտեֆիլ</t>
  </si>
  <si>
    <t>սոխ</t>
  </si>
  <si>
    <t>մածուն</t>
  </si>
  <si>
    <t>ձու1/10</t>
  </si>
  <si>
    <t>ալյուր</t>
  </si>
  <si>
    <t>հալվա</t>
  </si>
  <si>
    <t>աղ</t>
  </si>
  <si>
    <t>Ü³Ë³×³ß</t>
  </si>
  <si>
    <t xml:space="preserve">   միրգ</t>
  </si>
  <si>
    <t xml:space="preserve">  բրնձով  շիլա</t>
  </si>
  <si>
    <t xml:space="preserve">  հաց</t>
  </si>
  <si>
    <t>Ö³ß</t>
  </si>
  <si>
    <t>գազար   կաղամբ</t>
  </si>
  <si>
    <t xml:space="preserve">  մսով  վերմիշելով  ապուր</t>
  </si>
  <si>
    <t xml:space="preserve">  հաց,  պանիր</t>
  </si>
  <si>
    <t>Ð»ï×³ßÇÏ</t>
  </si>
  <si>
    <t xml:space="preserve">   մածուն</t>
  </si>
  <si>
    <t xml:space="preserve">   թխ.  Զեբր1/10</t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</si>
  <si>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</si>
  <si>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</si>
  <si>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</si>
  <si>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</si>
  <si>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</si>
  <si>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</si>
  <si>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</si>
  <si>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</si>
  <si>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</si>
  <si>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</si>
  <si>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</si>
  <si>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ոսպ</t>
  </si>
  <si>
    <t>բրինձ</t>
  </si>
  <si>
    <t>կանաչի</t>
  </si>
  <si>
    <t xml:space="preserve">    միրգ</t>
  </si>
  <si>
    <t xml:space="preserve">   պանիր</t>
  </si>
  <si>
    <t xml:space="preserve">   աղցան</t>
  </si>
  <si>
    <t>ծիրան</t>
  </si>
  <si>
    <t>խնձոր</t>
  </si>
  <si>
    <t>կաթնաշոր</t>
  </si>
  <si>
    <t>թթվասեր</t>
  </si>
  <si>
    <t>պոմիդոր</t>
  </si>
  <si>
    <t>հավ</t>
  </si>
  <si>
    <t>վարունգ</t>
  </si>
  <si>
    <t>կարտոֆիլ</t>
  </si>
  <si>
    <t>աղցան</t>
  </si>
  <si>
    <t>հավով բրնձով ապուր</t>
  </si>
  <si>
    <t>մածուն,  թթվասեր</t>
  </si>
  <si>
    <t>վերմիշելով  փլավ</t>
  </si>
  <si>
    <t>եգիպտացորեն</t>
  </si>
  <si>
    <t>,  պանիր</t>
  </si>
  <si>
    <t>շլոր</t>
  </si>
  <si>
    <t>կաթնաշոռ թթվասեր</t>
  </si>
  <si>
    <t>ձու</t>
  </si>
  <si>
    <t>տոմատ</t>
  </si>
  <si>
    <t>հնդկաձավար</t>
  </si>
  <si>
    <t>շոկոլադ</t>
  </si>
  <si>
    <t>հազար</t>
  </si>
  <si>
    <t xml:space="preserve">  միրգ</t>
  </si>
  <si>
    <t>Բիսկվիթ  1/10</t>
  </si>
  <si>
    <t xml:space="preserve">   հաց</t>
  </si>
  <si>
    <t xml:space="preserve">   կոլոլակով ապուր</t>
  </si>
  <si>
    <t>բրինձից որոշ մաս ավելացնել ջրին</t>
  </si>
  <si>
    <t>հնդկաձավարով  փլավ</t>
  </si>
  <si>
    <t xml:space="preserve">  հաց  </t>
  </si>
  <si>
    <t>կեռաս</t>
  </si>
  <si>
    <t xml:space="preserve">  հաց  թթվասեր</t>
  </si>
  <si>
    <t xml:space="preserve">  կոմպոտ   պանիր</t>
  </si>
  <si>
    <t>միրգ</t>
  </si>
  <si>
    <t>ձվածեղ</t>
  </si>
  <si>
    <t>հազարի տերև</t>
  </si>
  <si>
    <t>հավով կարտոֆիլով սոուզ</t>
  </si>
  <si>
    <t xml:space="preserve">                            </t>
  </si>
  <si>
    <t>հավի կրծքամիս</t>
  </si>
  <si>
    <t>թխվածքաբլիթ</t>
  </si>
  <si>
    <t xml:space="preserve"> խտ կաթ</t>
  </si>
  <si>
    <t>դդմիկ</t>
  </si>
  <si>
    <t>կաթ</t>
  </si>
  <si>
    <t>խտ կաթ թխվածքաբլիթ</t>
  </si>
  <si>
    <t xml:space="preserve">    պանիր,  կարագ</t>
  </si>
  <si>
    <t>գաթա 1/10</t>
  </si>
  <si>
    <t xml:space="preserve">  մածուն</t>
  </si>
  <si>
    <t>06.07..2017</t>
  </si>
  <si>
    <t xml:space="preserve"> վարունգ</t>
  </si>
  <si>
    <t xml:space="preserve">ձվածեղ </t>
  </si>
  <si>
    <t>գազար վաղահաս</t>
  </si>
  <si>
    <t>հավով բրնձով  ապուր</t>
  </si>
  <si>
    <t xml:space="preserve">կարկանդակ </t>
  </si>
  <si>
    <t>վաֆլի</t>
  </si>
  <si>
    <t>ոսպով ապուր</t>
  </si>
  <si>
    <t>բրնձով գազարով փլավ</t>
  </si>
  <si>
    <t>ուզբեկական փլավի նման</t>
  </si>
  <si>
    <t>սպագետտի</t>
  </si>
  <si>
    <t>դոլմա</t>
  </si>
  <si>
    <t>կարելի է ակրոշկա պատրաստել</t>
  </si>
  <si>
    <t>վորունգ</t>
  </si>
  <si>
    <t>շաքար</t>
  </si>
  <si>
    <t>կարտոֆիլով կոտլետ</t>
  </si>
  <si>
    <t>մաննի</t>
  </si>
  <si>
    <t>կարտոֆիլի  պյուրե</t>
  </si>
  <si>
    <t>հավով խճողակ</t>
  </si>
  <si>
    <t>պանրիկ</t>
  </si>
  <si>
    <t xml:space="preserve">   պանիր կոմպոտ</t>
  </si>
  <si>
    <t>բալ</t>
  </si>
  <si>
    <t>պղպեղ</t>
  </si>
  <si>
    <t xml:space="preserve"> կոմպոտ   պանիր</t>
  </si>
  <si>
    <t xml:space="preserve">    պանիր,  կոմպոտ</t>
  </si>
  <si>
    <t>խաչապուրի</t>
  </si>
  <si>
    <t>շերտավոր խմոր</t>
  </si>
  <si>
    <t>19..07.2017</t>
  </si>
  <si>
    <t>20.07..2017</t>
  </si>
  <si>
    <t>25..07.2017</t>
  </si>
  <si>
    <t>28..07.2017</t>
  </si>
  <si>
    <t>,  պանիր կոմպոտ</t>
  </si>
  <si>
    <t>սոուզ  մսով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</si>
</sst>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8"/>
      <name val="Arial LatArm"/>
      <family val="2"/>
    </font>
    <font>
      <b/>
      <i/>
      <sz val="8"/>
      <name val="Arial LatArm"/>
      <family val="2"/>
    </font>
    <font>
      <b/>
      <sz val="8"/>
      <name val="Arial LatArm"/>
      <family val="2"/>
    </font>
    <font>
      <i/>
      <sz val="8"/>
      <name val="Arial LatArm"/>
      <family val="2"/>
    </font>
    <font>
      <sz val="7"/>
      <name val="Arial LatArm"/>
      <family val="2"/>
    </font>
    <font>
      <sz val="8"/>
      <color rgb="FFFF0000"/>
      <name val="Arial LatArm"/>
      <family val="2"/>
    </font>
    <font>
      <sz val="7"/>
      <color rgb="FFFF0000"/>
      <name val="Arial LatArm"/>
      <family val="2"/>
    </font>
    <font>
      <b/>
      <sz val="8"/>
      <color rgb="FFFF0000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 textRotation="90" wrapText="1"/>
      <protection locked="0"/>
    </xf>
    <xf numFmtId="0" fontId="1" fillId="2" borderId="3" xfId="0" applyFont="1" applyFill="1" applyBorder="1" applyAlignment="1" applyProtection="1">
      <alignment horizontal="left" vertical="center" textRotation="90" wrapText="1"/>
      <protection locked="0"/>
    </xf>
    <xf numFmtId="0" fontId="1" fillId="2" borderId="11" xfId="0" applyFont="1" applyFill="1" applyBorder="1" applyAlignment="1" applyProtection="1">
      <alignment horizontal="left" vertical="center" textRotation="90" wrapText="1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2" borderId="12" xfId="0" applyFont="1" applyFill="1" applyBorder="1" applyAlignment="1" applyProtection="1">
      <alignment horizontal="center" vertical="center" textRotation="90"/>
      <protection locked="0"/>
    </xf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1" fillId="0" borderId="23" xfId="0" applyFont="1" applyBorder="1" applyProtection="1">
      <protection locked="0"/>
    </xf>
    <xf numFmtId="0" fontId="1" fillId="3" borderId="24" xfId="0" applyFont="1" applyFill="1" applyBorder="1" applyProtection="1">
      <protection locked="0"/>
    </xf>
    <xf numFmtId="0" fontId="1" fillId="3" borderId="25" xfId="0" applyFont="1" applyFill="1" applyBorder="1" applyProtection="1"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1" fillId="0" borderId="7" xfId="0" applyFont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1" fillId="0" borderId="27" xfId="0" applyFont="1" applyBorder="1" applyProtection="1">
      <protection locked="0"/>
    </xf>
    <xf numFmtId="164" fontId="5" fillId="3" borderId="20" xfId="0" applyNumberFormat="1" applyFont="1" applyFill="1" applyBorder="1" applyProtection="1">
      <protection locked="0"/>
    </xf>
    <xf numFmtId="164" fontId="5" fillId="3" borderId="21" xfId="0" applyNumberFormat="1" applyFont="1" applyFill="1" applyBorder="1" applyProtection="1">
      <protection locked="0"/>
    </xf>
    <xf numFmtId="164" fontId="5" fillId="3" borderId="26" xfId="0" applyNumberFormat="1" applyFont="1" applyFill="1" applyBorder="1" applyProtection="1">
      <protection locked="0"/>
    </xf>
    <xf numFmtId="164" fontId="5" fillId="3" borderId="28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1" fillId="3" borderId="2" xfId="0" applyNumberFormat="1" applyFont="1" applyFill="1" applyBorder="1" applyProtection="1">
      <protection locked="0"/>
    </xf>
    <xf numFmtId="1" fontId="1" fillId="3" borderId="5" xfId="0" applyNumberFormat="1" applyFont="1" applyFill="1" applyBorder="1" applyProtection="1">
      <protection locked="0"/>
    </xf>
    <xf numFmtId="0" fontId="3" fillId="0" borderId="3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6" fillId="2" borderId="11" xfId="0" applyFont="1" applyFill="1" applyBorder="1" applyAlignment="1" applyProtection="1">
      <alignment horizontal="left" vertical="center" textRotation="90" wrapText="1"/>
      <protection locked="0"/>
    </xf>
    <xf numFmtId="0" fontId="6" fillId="2" borderId="15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20" xfId="0" applyFont="1" applyFill="1" applyBorder="1" applyProtection="1">
      <protection locked="0"/>
    </xf>
    <xf numFmtId="0" fontId="6" fillId="3" borderId="24" xfId="0" applyFont="1" applyFill="1" applyBorder="1" applyProtection="1">
      <protection locked="0"/>
    </xf>
    <xf numFmtId="164" fontId="7" fillId="3" borderId="2" xfId="0" applyNumberFormat="1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164" fontId="7" fillId="3" borderId="20" xfId="0" applyNumberFormat="1" applyFont="1" applyFill="1" applyBorder="1" applyProtection="1">
      <protection locked="0"/>
    </xf>
    <xf numFmtId="164" fontId="7" fillId="3" borderId="26" xfId="0" applyNumberFormat="1" applyFont="1" applyFill="1" applyBorder="1" applyProtection="1">
      <protection locked="0"/>
    </xf>
    <xf numFmtId="0" fontId="7" fillId="4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protection locked="0"/>
    </xf>
    <xf numFmtId="1" fontId="6" fillId="3" borderId="2" xfId="0" applyNumberFormat="1" applyFont="1" applyFill="1" applyBorder="1" applyProtection="1"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15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20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2" borderId="18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1" fillId="2" borderId="0" xfId="0" applyFont="1" applyFill="1" applyProtection="1">
      <protection locked="0"/>
    </xf>
    <xf numFmtId="0" fontId="5" fillId="2" borderId="2" xfId="0" applyFont="1" applyFill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textRotation="90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" fillId="0" borderId="19" xfId="0" applyFont="1" applyBorder="1" applyAlignment="1" applyProtection="1">
      <alignment horizontal="center" vertical="center" textRotation="90" wrapText="1"/>
      <protection locked="0"/>
    </xf>
    <xf numFmtId="0" fontId="1" fillId="0" borderId="22" xfId="0" applyFont="1" applyBorder="1" applyAlignment="1" applyProtection="1">
      <alignment horizontal="center" vertical="center" textRotation="90" wrapText="1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Z13" sqref="Z13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17" width="3.85546875" style="1" customWidth="1"/>
    <col min="18" max="18" width="3.85546875" style="76" customWidth="1"/>
    <col min="19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>
        <v>42919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61.5" customHeight="1" thickBot="1" x14ac:dyDescent="0.2">
      <c r="A4" s="89"/>
      <c r="B4" s="90"/>
      <c r="C4" s="8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J4" s="10" t="s">
        <v>12</v>
      </c>
      <c r="K4" s="10" t="s">
        <v>13</v>
      </c>
      <c r="L4" s="10" t="s">
        <v>14</v>
      </c>
      <c r="M4" s="10" t="s">
        <v>57</v>
      </c>
      <c r="N4" s="11" t="s">
        <v>16</v>
      </c>
      <c r="O4" s="10" t="s">
        <v>17</v>
      </c>
      <c r="P4" s="10" t="s">
        <v>18</v>
      </c>
      <c r="Q4" s="10" t="s">
        <v>19</v>
      </c>
      <c r="R4" s="59" t="s">
        <v>114</v>
      </c>
      <c r="S4" s="10" t="s">
        <v>50</v>
      </c>
      <c r="T4" s="10" t="s">
        <v>51</v>
      </c>
      <c r="U4" s="11" t="s">
        <v>21</v>
      </c>
      <c r="V4" s="12"/>
      <c r="W4" s="9"/>
      <c r="X4" s="9"/>
      <c r="Y4" s="7"/>
    </row>
    <row r="5" spans="1:25" ht="11.25" customHeight="1" x14ac:dyDescent="0.15">
      <c r="A5" s="94" t="s">
        <v>22</v>
      </c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60"/>
      <c r="S5" s="14">
        <v>70</v>
      </c>
      <c r="T5" s="14">
        <v>70</v>
      </c>
      <c r="U5" s="14"/>
      <c r="V5" s="15"/>
      <c r="W5" s="15"/>
      <c r="X5" s="15"/>
      <c r="Y5" s="7"/>
    </row>
    <row r="6" spans="1:25" x14ac:dyDescent="0.15">
      <c r="A6" s="95"/>
      <c r="B6" s="16" t="s">
        <v>24</v>
      </c>
      <c r="C6" s="17"/>
      <c r="D6" s="17"/>
      <c r="E6" s="17">
        <v>7</v>
      </c>
      <c r="F6" s="17"/>
      <c r="G6" s="17"/>
      <c r="H6" s="17">
        <v>35</v>
      </c>
      <c r="I6" s="17"/>
      <c r="J6" s="17"/>
      <c r="K6" s="17"/>
      <c r="L6" s="17"/>
      <c r="M6" s="17"/>
      <c r="N6" s="17"/>
      <c r="O6" s="17"/>
      <c r="P6" s="17"/>
      <c r="Q6" s="17"/>
      <c r="R6" s="61"/>
      <c r="S6" s="17"/>
      <c r="T6" s="17"/>
      <c r="U6" s="17"/>
      <c r="V6" s="18"/>
      <c r="W6" s="18"/>
      <c r="X6" s="18"/>
      <c r="Y6" s="7"/>
    </row>
    <row r="7" spans="1:25" x14ac:dyDescent="0.15">
      <c r="A7" s="95"/>
      <c r="B7" s="16" t="s">
        <v>48</v>
      </c>
      <c r="C7" s="17"/>
      <c r="D7" s="17"/>
      <c r="E7" s="17"/>
      <c r="F7" s="17">
        <v>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61"/>
      <c r="S7" s="17"/>
      <c r="T7" s="17"/>
      <c r="U7" s="17"/>
      <c r="V7" s="18"/>
      <c r="W7" s="18"/>
      <c r="X7" s="18"/>
      <c r="Y7" s="7"/>
    </row>
    <row r="8" spans="1:25" ht="11.25" thickBot="1" x14ac:dyDescent="0.2">
      <c r="A8" s="96"/>
      <c r="B8" s="19" t="s">
        <v>25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62"/>
      <c r="S8" s="20"/>
      <c r="T8" s="20"/>
      <c r="U8" s="20"/>
      <c r="V8" s="21"/>
      <c r="W8" s="21"/>
      <c r="X8" s="21"/>
      <c r="Y8" s="7"/>
    </row>
    <row r="9" spans="1:25" ht="11.25" customHeight="1" x14ac:dyDescent="0.15">
      <c r="A9" s="94" t="s">
        <v>26</v>
      </c>
      <c r="B9" s="13" t="s">
        <v>27</v>
      </c>
      <c r="C9" s="14"/>
      <c r="D9" s="14"/>
      <c r="E9" s="14"/>
      <c r="F9" s="14"/>
      <c r="G9" s="14"/>
      <c r="H9" s="14"/>
      <c r="I9" s="14">
        <v>30</v>
      </c>
      <c r="J9" s="14">
        <v>30</v>
      </c>
      <c r="K9" s="14"/>
      <c r="L9" s="14"/>
      <c r="M9" s="14"/>
      <c r="N9" s="14"/>
      <c r="O9" s="14"/>
      <c r="P9" s="14"/>
      <c r="Q9" s="14"/>
      <c r="R9" s="60"/>
      <c r="S9" s="14"/>
      <c r="T9" s="14"/>
      <c r="U9" s="14"/>
      <c r="V9" s="15"/>
      <c r="W9" s="15"/>
      <c r="X9" s="15"/>
      <c r="Y9" s="7"/>
    </row>
    <row r="10" spans="1:25" x14ac:dyDescent="0.15">
      <c r="A10" s="95"/>
      <c r="B10" s="22" t="s">
        <v>28</v>
      </c>
      <c r="C10" s="17"/>
      <c r="D10" s="17"/>
      <c r="E10" s="17">
        <v>7</v>
      </c>
      <c r="F10" s="17"/>
      <c r="G10" s="17"/>
      <c r="H10" s="17"/>
      <c r="I10" s="17">
        <v>10</v>
      </c>
      <c r="J10" s="17"/>
      <c r="K10" s="17">
        <v>45</v>
      </c>
      <c r="L10" s="17">
        <v>20</v>
      </c>
      <c r="M10" s="17">
        <v>25</v>
      </c>
      <c r="N10" s="17">
        <v>5</v>
      </c>
      <c r="O10" s="17"/>
      <c r="P10" s="17"/>
      <c r="Q10" s="17"/>
      <c r="R10" s="61"/>
      <c r="S10" s="17"/>
      <c r="T10" s="17"/>
      <c r="U10" s="17">
        <v>5</v>
      </c>
      <c r="V10" s="18"/>
      <c r="W10" s="18"/>
      <c r="X10" s="18"/>
      <c r="Y10" s="7"/>
    </row>
    <row r="11" spans="1:25" x14ac:dyDescent="0.15">
      <c r="A11" s="95"/>
      <c r="B11" s="22" t="s">
        <v>29</v>
      </c>
      <c r="C11" s="17">
        <v>40</v>
      </c>
      <c r="D11" s="17"/>
      <c r="E11" s="17"/>
      <c r="F11" s="17">
        <v>7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61"/>
      <c r="S11" s="17"/>
      <c r="T11" s="17"/>
      <c r="U11" s="17"/>
      <c r="V11" s="18"/>
      <c r="W11" s="18"/>
      <c r="X11" s="18"/>
      <c r="Y11" s="7"/>
    </row>
    <row r="12" spans="1:25" ht="11.25" thickBot="1" x14ac:dyDescent="0.2">
      <c r="A12" s="96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62"/>
      <c r="S12" s="20"/>
      <c r="T12" s="20"/>
      <c r="U12" s="20"/>
      <c r="V12" s="21"/>
      <c r="W12" s="21"/>
      <c r="X12" s="21"/>
      <c r="Y12" s="7"/>
    </row>
    <row r="13" spans="1:25" ht="11.25" customHeight="1" x14ac:dyDescent="0.15">
      <c r="A13" s="94" t="s">
        <v>30</v>
      </c>
      <c r="B13" s="13" t="s">
        <v>31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80</v>
      </c>
      <c r="P13" s="14"/>
      <c r="Q13" s="14"/>
      <c r="R13" s="60"/>
      <c r="S13" s="14"/>
      <c r="T13" s="14"/>
      <c r="U13" s="14"/>
      <c r="V13" s="15"/>
      <c r="W13" s="15"/>
      <c r="X13" s="15"/>
      <c r="Y13" s="7"/>
    </row>
    <row r="14" spans="1:25" x14ac:dyDescent="0.15">
      <c r="A14" s="95"/>
      <c r="B14" s="16" t="s">
        <v>32</v>
      </c>
      <c r="C14" s="17"/>
      <c r="D14" s="17">
        <v>5</v>
      </c>
      <c r="E14" s="17"/>
      <c r="F14" s="17"/>
      <c r="G14" s="17">
        <v>18</v>
      </c>
      <c r="H14" s="17"/>
      <c r="I14" s="17"/>
      <c r="J14" s="17"/>
      <c r="K14" s="17"/>
      <c r="L14" s="17"/>
      <c r="M14" s="17"/>
      <c r="N14" s="17"/>
      <c r="O14" s="17">
        <v>25</v>
      </c>
      <c r="P14" s="17">
        <f>1/10</f>
        <v>0.1</v>
      </c>
      <c r="Q14" s="17">
        <v>28</v>
      </c>
      <c r="R14" s="61"/>
      <c r="S14" s="17"/>
      <c r="T14" s="17"/>
      <c r="U14" s="17"/>
      <c r="V14" s="18"/>
      <c r="W14" s="18"/>
      <c r="X14" s="18"/>
      <c r="Y14" s="7"/>
    </row>
    <row r="15" spans="1:25" s="76" customFormat="1" x14ac:dyDescent="0.15">
      <c r="A15" s="95"/>
      <c r="B15" s="77" t="s">
        <v>114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>
        <f>1/2</f>
        <v>0.5</v>
      </c>
      <c r="S15" s="17"/>
      <c r="T15" s="17"/>
      <c r="U15" s="61"/>
      <c r="V15" s="78"/>
      <c r="W15" s="78"/>
      <c r="X15" s="78"/>
      <c r="Y15" s="79"/>
    </row>
    <row r="16" spans="1:25" ht="11.25" thickBot="1" x14ac:dyDescent="0.2">
      <c r="A16" s="97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2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0</v>
      </c>
      <c r="E17" s="25">
        <f t="shared" si="0"/>
        <v>14</v>
      </c>
      <c r="F17" s="25">
        <f t="shared" si="0"/>
        <v>14</v>
      </c>
      <c r="G17" s="25">
        <f t="shared" si="0"/>
        <v>0</v>
      </c>
      <c r="H17" s="25">
        <f t="shared" si="0"/>
        <v>35</v>
      </c>
      <c r="I17" s="25">
        <f t="shared" si="0"/>
        <v>40</v>
      </c>
      <c r="J17" s="25">
        <f t="shared" si="0"/>
        <v>30</v>
      </c>
      <c r="K17" s="25">
        <f t="shared" si="0"/>
        <v>45</v>
      </c>
      <c r="L17" s="25">
        <f t="shared" si="0"/>
        <v>20</v>
      </c>
      <c r="M17" s="25">
        <f t="shared" si="0"/>
        <v>25</v>
      </c>
      <c r="N17" s="25">
        <f t="shared" si="0"/>
        <v>5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70</v>
      </c>
      <c r="T17" s="25">
        <f t="shared" si="0"/>
        <v>70</v>
      </c>
      <c r="U17" s="25">
        <f t="shared" si="0"/>
        <v>5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7"/>
    </row>
    <row r="18" spans="1:25" x14ac:dyDescent="0.15">
      <c r="A18" s="27"/>
      <c r="B18" s="28" t="s">
        <v>34</v>
      </c>
      <c r="C18" s="29">
        <f>SUM(A17*C17)/1000</f>
        <v>0.08</v>
      </c>
      <c r="D18" s="29">
        <f>+(A17*D17)/1000</f>
        <v>0</v>
      </c>
      <c r="E18" s="29">
        <f>+(A17*E17)/1000</f>
        <v>1.4E-2</v>
      </c>
      <c r="F18" s="29">
        <f>+(A17*F17)/1000</f>
        <v>1.4E-2</v>
      </c>
      <c r="G18" s="29">
        <f>+(A17*G17)/1000</f>
        <v>0</v>
      </c>
      <c r="H18" s="29">
        <f>+(A17*H17)/1000</f>
        <v>3.5000000000000003E-2</v>
      </c>
      <c r="I18" s="29">
        <f>+(A17*I17)/1000</f>
        <v>0.04</v>
      </c>
      <c r="J18" s="29">
        <f>+(A17*J17)/1000</f>
        <v>0.03</v>
      </c>
      <c r="K18" s="29">
        <f>+(A17*K17)/1000</f>
        <v>4.4999999999999998E-2</v>
      </c>
      <c r="L18" s="29">
        <f>+(A17*L17)/1000</f>
        <v>0.02</v>
      </c>
      <c r="M18" s="29">
        <f>+(A17*M17)/1000</f>
        <v>2.5000000000000001E-2</v>
      </c>
      <c r="N18" s="29">
        <f>+(A17*N17)/1000</f>
        <v>5.0000000000000001E-3</v>
      </c>
      <c r="O18" s="29">
        <f>+(A17*O17)/1000</f>
        <v>0</v>
      </c>
      <c r="P18" s="29">
        <f>+(A17*P17)/1000</f>
        <v>0</v>
      </c>
      <c r="Q18" s="29">
        <f>+(A17*Q17)/1000</f>
        <v>0</v>
      </c>
      <c r="R18" s="64">
        <f>+(A17*R17)/1000</f>
        <v>0</v>
      </c>
      <c r="S18" s="29">
        <f>+(A17*S17)/1000</f>
        <v>7.0000000000000007E-2</v>
      </c>
      <c r="T18" s="29">
        <f>+(A17*T17)/1000</f>
        <v>7.0000000000000007E-2</v>
      </c>
      <c r="U18" s="29">
        <f>+(A17*U17)/1000</f>
        <v>5.0000000000000001E-3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0</v>
      </c>
      <c r="D19" s="30">
        <f t="shared" ref="D19:X19" si="1">SUM(D13:D16)</f>
        <v>5</v>
      </c>
      <c r="E19" s="30">
        <f t="shared" si="1"/>
        <v>0</v>
      </c>
      <c r="F19" s="30">
        <f t="shared" si="1"/>
        <v>0</v>
      </c>
      <c r="G19" s="30">
        <f t="shared" si="1"/>
        <v>18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0</v>
      </c>
      <c r="O19" s="30">
        <f t="shared" si="1"/>
        <v>105</v>
      </c>
      <c r="P19" s="30">
        <f t="shared" si="1"/>
        <v>0.1</v>
      </c>
      <c r="Q19" s="30">
        <f t="shared" si="1"/>
        <v>28</v>
      </c>
      <c r="R19" s="30">
        <f t="shared" si="1"/>
        <v>0.5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</v>
      </c>
      <c r="D20" s="34">
        <f>+(A19*D19)/1000</f>
        <v>5.0000000000000001E-3</v>
      </c>
      <c r="E20" s="34">
        <f>+(A19*E19)/1000</f>
        <v>0</v>
      </c>
      <c r="F20" s="34">
        <f>+(A19*F19)/1000</f>
        <v>0</v>
      </c>
      <c r="G20" s="34">
        <f>+(A19*G19)/1000</f>
        <v>1.7999999999999999E-2</v>
      </c>
      <c r="H20" s="34">
        <f>+(A19*H19)/1000</f>
        <v>0</v>
      </c>
      <c r="I20" s="34">
        <f>+(A19*I19)/1000</f>
        <v>0</v>
      </c>
      <c r="J20" s="34">
        <f>+(A19*J19)/1000</f>
        <v>0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0</v>
      </c>
      <c r="O20" s="34">
        <f>+(A19*O19)/1000</f>
        <v>0.105</v>
      </c>
      <c r="P20" s="34">
        <f>+(A19*P19)</f>
        <v>0.1</v>
      </c>
      <c r="Q20" s="34">
        <f>+(A19*Q19)/1000</f>
        <v>2.8000000000000001E-2</v>
      </c>
      <c r="R20" s="66">
        <f>+(A19*R19)</f>
        <v>0.5</v>
      </c>
      <c r="S20" s="34">
        <f>+(A19*S19)/1000</f>
        <v>0</v>
      </c>
      <c r="T20" s="34">
        <f>+(A19*T19)/1000</f>
        <v>0</v>
      </c>
      <c r="U20" s="34">
        <f>+(A19*U19)/1000</f>
        <v>0</v>
      </c>
      <c r="V20" s="34">
        <f>+(A19*V19)/1000</f>
        <v>0</v>
      </c>
      <c r="W20" s="35">
        <f>+(A19*W19)/1000</f>
        <v>0</v>
      </c>
      <c r="X20" s="35">
        <f>+(A19*X19)/1000</f>
        <v>0</v>
      </c>
      <c r="Y20" s="7"/>
    </row>
    <row r="21" spans="1:25" x14ac:dyDescent="0.15">
      <c r="A21" s="98" t="s">
        <v>37</v>
      </c>
      <c r="B21" s="99"/>
      <c r="C21" s="36">
        <f>+C20+C18</f>
        <v>0.08</v>
      </c>
      <c r="D21" s="36">
        <f t="shared" ref="D21:X21" si="2">+D20+D18</f>
        <v>5.0000000000000001E-3</v>
      </c>
      <c r="E21" s="36">
        <f t="shared" si="2"/>
        <v>1.4E-2</v>
      </c>
      <c r="F21" s="36">
        <f t="shared" si="2"/>
        <v>1.4E-2</v>
      </c>
      <c r="G21" s="36">
        <f t="shared" si="2"/>
        <v>1.7999999999999999E-2</v>
      </c>
      <c r="H21" s="36">
        <f t="shared" si="2"/>
        <v>3.5000000000000003E-2</v>
      </c>
      <c r="I21" s="36">
        <f t="shared" si="2"/>
        <v>0.04</v>
      </c>
      <c r="J21" s="36">
        <f t="shared" si="2"/>
        <v>0.03</v>
      </c>
      <c r="K21" s="36">
        <f t="shared" si="2"/>
        <v>4.4999999999999998E-2</v>
      </c>
      <c r="L21" s="36">
        <f t="shared" si="2"/>
        <v>0.02</v>
      </c>
      <c r="M21" s="36">
        <f t="shared" si="2"/>
        <v>2.5000000000000001E-2</v>
      </c>
      <c r="N21" s="36">
        <f t="shared" si="2"/>
        <v>5.0000000000000001E-3</v>
      </c>
      <c r="O21" s="36">
        <f t="shared" si="2"/>
        <v>0.105</v>
      </c>
      <c r="P21" s="36">
        <f t="shared" si="2"/>
        <v>0.1</v>
      </c>
      <c r="Q21" s="36">
        <f t="shared" si="2"/>
        <v>2.8000000000000001E-2</v>
      </c>
      <c r="R21" s="67">
        <f t="shared" si="2"/>
        <v>0.5</v>
      </c>
      <c r="S21" s="36">
        <f t="shared" si="2"/>
        <v>7.0000000000000007E-2</v>
      </c>
      <c r="T21" s="36">
        <f t="shared" si="2"/>
        <v>7.0000000000000007E-2</v>
      </c>
      <c r="U21" s="36">
        <f t="shared" si="2"/>
        <v>5.0000000000000001E-3</v>
      </c>
      <c r="V21" s="36">
        <f t="shared" si="2"/>
        <v>0</v>
      </c>
      <c r="W21" s="37">
        <f t="shared" si="2"/>
        <v>0</v>
      </c>
      <c r="X21" s="37">
        <f t="shared" si="2"/>
        <v>0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608</v>
      </c>
      <c r="E22" s="38">
        <v>2948</v>
      </c>
      <c r="F22" s="38">
        <v>1650</v>
      </c>
      <c r="G22" s="38">
        <v>399</v>
      </c>
      <c r="H22" s="38">
        <v>390</v>
      </c>
      <c r="I22" s="38">
        <v>187</v>
      </c>
      <c r="J22" s="38">
        <v>154</v>
      </c>
      <c r="K22" s="38">
        <v>2644</v>
      </c>
      <c r="L22" s="38">
        <v>269</v>
      </c>
      <c r="M22" s="38">
        <v>153</v>
      </c>
      <c r="N22" s="38">
        <v>238</v>
      </c>
      <c r="O22" s="38">
        <v>330</v>
      </c>
      <c r="P22" s="38">
        <v>57</v>
      </c>
      <c r="Q22" s="38">
        <v>227</v>
      </c>
      <c r="R22" s="68">
        <v>104</v>
      </c>
      <c r="S22" s="38">
        <v>294</v>
      </c>
      <c r="T22" s="38">
        <v>318</v>
      </c>
      <c r="U22" s="38">
        <v>147</v>
      </c>
      <c r="V22" s="38"/>
      <c r="W22" s="39"/>
      <c r="X22" s="39"/>
      <c r="Y22" s="7"/>
    </row>
    <row r="23" spans="1:25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>SUM(D18*D22)</f>
        <v>0</v>
      </c>
      <c r="E23" s="42">
        <f t="shared" ref="E23:X23" si="3">SUM(E18*E22)</f>
        <v>41.271999999999998</v>
      </c>
      <c r="F23" s="42">
        <f t="shared" si="3"/>
        <v>23.1</v>
      </c>
      <c r="G23" s="42">
        <f t="shared" si="3"/>
        <v>0</v>
      </c>
      <c r="H23" s="42">
        <f t="shared" si="3"/>
        <v>13.650000000000002</v>
      </c>
      <c r="I23" s="42">
        <f t="shared" si="3"/>
        <v>7.48</v>
      </c>
      <c r="J23" s="42">
        <f t="shared" si="3"/>
        <v>4.62</v>
      </c>
      <c r="K23" s="42">
        <f t="shared" si="3"/>
        <v>118.97999999999999</v>
      </c>
      <c r="L23" s="42">
        <f t="shared" si="3"/>
        <v>5.38</v>
      </c>
      <c r="M23" s="42">
        <f t="shared" si="3"/>
        <v>3.8250000000000002</v>
      </c>
      <c r="N23" s="42">
        <f t="shared" si="3"/>
        <v>1.19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69">
        <f t="shared" si="3"/>
        <v>0</v>
      </c>
      <c r="S23" s="42">
        <f t="shared" si="3"/>
        <v>20.580000000000002</v>
      </c>
      <c r="T23" s="42">
        <f t="shared" si="3"/>
        <v>22.26</v>
      </c>
      <c r="U23" s="42">
        <f t="shared" si="3"/>
        <v>0.73499999999999999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284.03199999999998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0</v>
      </c>
      <c r="D24" s="42">
        <f>SUM(D20*D22)</f>
        <v>3.04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7.1819999999999995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34.65</v>
      </c>
      <c r="P24" s="42">
        <f t="shared" si="4"/>
        <v>5.7</v>
      </c>
      <c r="Q24" s="42">
        <f t="shared" si="4"/>
        <v>6.3559999999999999</v>
      </c>
      <c r="R24" s="69">
        <f t="shared" si="4"/>
        <v>52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108.928</v>
      </c>
    </row>
    <row r="25" spans="1:25" x14ac:dyDescent="0.15">
      <c r="A25" s="82" t="s">
        <v>40</v>
      </c>
      <c r="B25" s="83"/>
      <c r="C25" s="44">
        <f>SUM(C23:C24)</f>
        <v>20.96</v>
      </c>
      <c r="D25" s="44">
        <f t="shared" ref="D25:X25" si="5">+D21*D22</f>
        <v>3.04</v>
      </c>
      <c r="E25" s="44">
        <f t="shared" si="5"/>
        <v>41.271999999999998</v>
      </c>
      <c r="F25" s="44">
        <f t="shared" si="5"/>
        <v>23.1</v>
      </c>
      <c r="G25" s="44">
        <f t="shared" si="5"/>
        <v>7.1819999999999995</v>
      </c>
      <c r="H25" s="44">
        <f t="shared" si="5"/>
        <v>13.650000000000002</v>
      </c>
      <c r="I25" s="44">
        <f t="shared" si="5"/>
        <v>7.48</v>
      </c>
      <c r="J25" s="44">
        <f t="shared" si="5"/>
        <v>4.62</v>
      </c>
      <c r="K25" s="44">
        <f t="shared" si="5"/>
        <v>118.97999999999999</v>
      </c>
      <c r="L25" s="44">
        <f t="shared" si="5"/>
        <v>5.38</v>
      </c>
      <c r="M25" s="44">
        <f t="shared" si="5"/>
        <v>3.8250000000000002</v>
      </c>
      <c r="N25" s="44">
        <f t="shared" si="5"/>
        <v>1.19</v>
      </c>
      <c r="O25" s="44">
        <f t="shared" si="5"/>
        <v>34.65</v>
      </c>
      <c r="P25" s="44">
        <f t="shared" si="5"/>
        <v>5.7</v>
      </c>
      <c r="Q25" s="44">
        <f t="shared" si="5"/>
        <v>6.3559999999999999</v>
      </c>
      <c r="R25" s="70">
        <f t="shared" si="5"/>
        <v>52</v>
      </c>
      <c r="S25" s="44">
        <f t="shared" si="5"/>
        <v>20.580000000000002</v>
      </c>
      <c r="T25" s="44">
        <f t="shared" si="5"/>
        <v>22.26</v>
      </c>
      <c r="U25" s="44">
        <f t="shared" si="5"/>
        <v>0.73499999999999999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392.95999999999992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71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72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59"/>
      <c r="S34" s="10"/>
      <c r="T34" s="10"/>
      <c r="U34" s="10"/>
      <c r="V34" s="9"/>
      <c r="W34" s="9"/>
      <c r="X34" s="9"/>
      <c r="Y34" s="7"/>
    </row>
    <row r="35" spans="1:25" ht="11.25" customHeight="1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60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61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61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62"/>
      <c r="S38" s="20"/>
      <c r="T38" s="20"/>
      <c r="U38" s="20"/>
      <c r="V38" s="21"/>
      <c r="W38" s="21"/>
      <c r="X38" s="21"/>
      <c r="Y38" s="7"/>
    </row>
    <row r="39" spans="1:25" ht="11.25" customHeight="1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60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61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61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62"/>
      <c r="S42" s="20"/>
      <c r="T42" s="20"/>
      <c r="U42" s="20"/>
      <c r="V42" s="21"/>
      <c r="W42" s="21"/>
      <c r="X42" s="21"/>
      <c r="Y42" s="7"/>
    </row>
    <row r="43" spans="1:25" ht="11.25" customHeight="1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73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4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4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75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63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64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65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66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67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6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69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69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70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71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72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R15" sqref="R15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>
        <v>42930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70.5" thickBot="1" x14ac:dyDescent="0.2">
      <c r="A4" s="89"/>
      <c r="B4" s="90"/>
      <c r="C4" s="8" t="s">
        <v>5</v>
      </c>
      <c r="D4" s="9" t="s">
        <v>7</v>
      </c>
      <c r="E4" s="10" t="s">
        <v>8</v>
      </c>
      <c r="F4" s="10" t="s">
        <v>9</v>
      </c>
      <c r="G4" s="10" t="s">
        <v>90</v>
      </c>
      <c r="H4" s="10" t="s">
        <v>11</v>
      </c>
      <c r="I4" s="11" t="s">
        <v>62</v>
      </c>
      <c r="J4" s="10" t="s">
        <v>53</v>
      </c>
      <c r="K4" s="10" t="s">
        <v>57</v>
      </c>
      <c r="L4" s="10" t="s">
        <v>111</v>
      </c>
      <c r="M4" s="10" t="s">
        <v>6</v>
      </c>
      <c r="N4" s="11" t="s">
        <v>19</v>
      </c>
      <c r="O4" s="10" t="s">
        <v>86</v>
      </c>
      <c r="P4" s="10" t="s">
        <v>18</v>
      </c>
      <c r="Q4" s="10" t="s">
        <v>64</v>
      </c>
      <c r="R4" s="10" t="s">
        <v>17</v>
      </c>
      <c r="S4" s="10" t="s">
        <v>51</v>
      </c>
      <c r="T4" s="10" t="s">
        <v>114</v>
      </c>
      <c r="U4" s="11" t="s">
        <v>21</v>
      </c>
      <c r="V4" s="12" t="s">
        <v>121</v>
      </c>
      <c r="W4" s="9" t="s">
        <v>116</v>
      </c>
      <c r="X4" s="9"/>
      <c r="Y4" s="7"/>
    </row>
    <row r="5" spans="1:25" x14ac:dyDescent="0.15">
      <c r="A5" s="94" t="s">
        <v>22</v>
      </c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>
        <v>60</v>
      </c>
      <c r="R5" s="14"/>
      <c r="S5" s="14">
        <v>70</v>
      </c>
      <c r="T5" s="14"/>
      <c r="U5" s="14"/>
      <c r="V5" s="15"/>
      <c r="W5" s="15"/>
      <c r="X5" s="15"/>
      <c r="Y5" s="7"/>
    </row>
    <row r="6" spans="1:25" x14ac:dyDescent="0.15">
      <c r="A6" s="95"/>
      <c r="B6" s="16" t="s">
        <v>120</v>
      </c>
      <c r="C6" s="17"/>
      <c r="D6" s="17"/>
      <c r="E6" s="17">
        <v>7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>
        <v>40</v>
      </c>
      <c r="W6" s="18"/>
      <c r="X6" s="18"/>
      <c r="Y6" s="7"/>
    </row>
    <row r="7" spans="1:25" x14ac:dyDescent="0.15">
      <c r="A7" s="95"/>
      <c r="B7" s="16" t="s">
        <v>119</v>
      </c>
      <c r="C7" s="17"/>
      <c r="D7" s="17"/>
      <c r="E7" s="17">
        <v>7</v>
      </c>
      <c r="F7" s="17">
        <v>20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>
        <v>30</v>
      </c>
      <c r="R7" s="17"/>
      <c r="S7" s="17">
        <v>10</v>
      </c>
      <c r="T7" s="17"/>
      <c r="U7" s="17"/>
      <c r="V7" s="18"/>
      <c r="W7" s="18">
        <v>20</v>
      </c>
      <c r="X7" s="18"/>
      <c r="Y7" s="7"/>
    </row>
    <row r="8" spans="1:25" ht="11.25" thickBot="1" x14ac:dyDescent="0.2">
      <c r="A8" s="96"/>
      <c r="B8" s="19" t="s">
        <v>73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7"/>
    </row>
    <row r="9" spans="1:25" x14ac:dyDescent="0.15">
      <c r="A9" s="94" t="s">
        <v>26</v>
      </c>
      <c r="B9" s="13" t="s">
        <v>49</v>
      </c>
      <c r="C9" s="14"/>
      <c r="D9" s="14"/>
      <c r="E9" s="14"/>
      <c r="F9" s="14"/>
      <c r="G9" s="14"/>
      <c r="H9" s="14">
        <v>50</v>
      </c>
      <c r="I9" s="14"/>
      <c r="J9" s="14">
        <v>20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>
        <v>3</v>
      </c>
      <c r="V9" s="15"/>
      <c r="W9" s="15"/>
      <c r="X9" s="15"/>
      <c r="Y9" s="7"/>
    </row>
    <row r="10" spans="1:25" x14ac:dyDescent="0.15">
      <c r="A10" s="95"/>
      <c r="B10" s="22" t="s">
        <v>112</v>
      </c>
      <c r="C10" s="17"/>
      <c r="D10" s="17">
        <v>15</v>
      </c>
      <c r="E10" s="17"/>
      <c r="F10" s="17"/>
      <c r="G10" s="17"/>
      <c r="H10" s="17"/>
      <c r="I10" s="17"/>
      <c r="J10" s="17"/>
      <c r="K10" s="17">
        <v>250</v>
      </c>
      <c r="L10" s="17"/>
      <c r="M10" s="17"/>
      <c r="N10" s="17"/>
      <c r="O10" s="17"/>
      <c r="P10" s="17"/>
      <c r="Q10" s="17"/>
      <c r="R10" s="17"/>
      <c r="S10" s="17"/>
      <c r="T10" s="17"/>
      <c r="U10" s="17">
        <v>5</v>
      </c>
      <c r="V10" s="18"/>
      <c r="W10" s="18"/>
      <c r="X10" s="18"/>
      <c r="Y10" s="7"/>
    </row>
    <row r="11" spans="1:25" x14ac:dyDescent="0.15">
      <c r="A11" s="95"/>
      <c r="B11" s="22" t="s">
        <v>73</v>
      </c>
      <c r="C11" s="17">
        <v>40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7"/>
    </row>
    <row r="12" spans="1:25" ht="11.25" thickBot="1" x14ac:dyDescent="0.2">
      <c r="A12" s="96"/>
      <c r="B12" s="19" t="s">
        <v>113</v>
      </c>
      <c r="C12" s="20"/>
      <c r="D12" s="20"/>
      <c r="E12" s="20"/>
      <c r="F12" s="20"/>
      <c r="G12" s="20"/>
      <c r="H12" s="20">
        <v>10</v>
      </c>
      <c r="I12" s="20"/>
      <c r="J12" s="20"/>
      <c r="K12" s="20"/>
      <c r="L12" s="20"/>
      <c r="M12" s="20">
        <v>5</v>
      </c>
      <c r="N12" s="20"/>
      <c r="O12" s="20">
        <v>30</v>
      </c>
      <c r="P12" s="20"/>
      <c r="Q12" s="20"/>
      <c r="R12" s="20"/>
      <c r="S12" s="20"/>
      <c r="T12" s="20"/>
      <c r="U12" s="20"/>
      <c r="V12" s="21"/>
      <c r="W12" s="21"/>
      <c r="X12" s="21"/>
      <c r="Y12" s="7"/>
    </row>
    <row r="13" spans="1:25" x14ac:dyDescent="0.15">
      <c r="A13" s="94" t="s">
        <v>30</v>
      </c>
      <c r="B13" s="13" t="s">
        <v>114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>
        <f>1/2</f>
        <v>0.5</v>
      </c>
      <c r="U13" s="14"/>
      <c r="V13" s="15"/>
      <c r="W13" s="15"/>
      <c r="X13" s="15"/>
      <c r="Y13" s="7"/>
    </row>
    <row r="14" spans="1:25" x14ac:dyDescent="0.15">
      <c r="A14" s="95"/>
      <c r="B14" s="16" t="s">
        <v>93</v>
      </c>
      <c r="C14" s="17"/>
      <c r="D14" s="17">
        <v>9</v>
      </c>
      <c r="E14" s="17"/>
      <c r="F14" s="17">
        <v>18</v>
      </c>
      <c r="G14" s="17"/>
      <c r="H14" s="17"/>
      <c r="I14" s="17"/>
      <c r="J14" s="17">
        <v>9</v>
      </c>
      <c r="K14" s="17"/>
      <c r="L14" s="17"/>
      <c r="M14" s="17"/>
      <c r="N14" s="17">
        <v>28</v>
      </c>
      <c r="O14" s="17"/>
      <c r="P14" s="17">
        <f>1/10</f>
        <v>0.1</v>
      </c>
      <c r="Q14" s="17"/>
      <c r="R14" s="17"/>
      <c r="S14" s="17"/>
      <c r="T14" s="17"/>
      <c r="U14" s="17"/>
      <c r="V14" s="18"/>
      <c r="W14" s="18"/>
      <c r="X14" s="18"/>
      <c r="Y14" s="7"/>
    </row>
    <row r="15" spans="1:25" x14ac:dyDescent="0.15">
      <c r="A15" s="95"/>
      <c r="B15" s="16" t="s">
        <v>94</v>
      </c>
      <c r="C15" s="17">
        <v>40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>
        <v>100</v>
      </c>
      <c r="S15" s="17"/>
      <c r="T15" s="17"/>
      <c r="U15" s="17"/>
      <c r="V15" s="18"/>
      <c r="W15" s="18"/>
      <c r="X15" s="18"/>
      <c r="Y15" s="7"/>
    </row>
    <row r="16" spans="1:25" ht="11.25" thickBot="1" x14ac:dyDescent="0.2">
      <c r="A16" s="97"/>
      <c r="B16" s="19" t="s">
        <v>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15</v>
      </c>
      <c r="E17" s="25">
        <f t="shared" si="0"/>
        <v>14</v>
      </c>
      <c r="F17" s="25">
        <f t="shared" si="0"/>
        <v>20</v>
      </c>
      <c r="G17" s="25">
        <f t="shared" si="0"/>
        <v>0</v>
      </c>
      <c r="H17" s="25">
        <f t="shared" si="0"/>
        <v>60</v>
      </c>
      <c r="I17" s="25">
        <f t="shared" si="0"/>
        <v>0</v>
      </c>
      <c r="J17" s="25">
        <f t="shared" si="0"/>
        <v>20</v>
      </c>
      <c r="K17" s="25">
        <f t="shared" si="0"/>
        <v>250</v>
      </c>
      <c r="L17" s="25">
        <f t="shared" si="0"/>
        <v>0</v>
      </c>
      <c r="M17" s="25">
        <f t="shared" si="0"/>
        <v>5</v>
      </c>
      <c r="N17" s="25">
        <f t="shared" si="0"/>
        <v>0</v>
      </c>
      <c r="O17" s="25">
        <f t="shared" si="0"/>
        <v>30</v>
      </c>
      <c r="P17" s="25">
        <f t="shared" si="0"/>
        <v>0</v>
      </c>
      <c r="Q17" s="25">
        <f t="shared" si="0"/>
        <v>90</v>
      </c>
      <c r="R17" s="25">
        <f t="shared" si="0"/>
        <v>0</v>
      </c>
      <c r="S17" s="25">
        <f t="shared" si="0"/>
        <v>80</v>
      </c>
      <c r="T17" s="25">
        <f t="shared" si="0"/>
        <v>0</v>
      </c>
      <c r="U17" s="25">
        <f t="shared" si="0"/>
        <v>8</v>
      </c>
      <c r="V17" s="25">
        <f t="shared" si="0"/>
        <v>40</v>
      </c>
      <c r="W17" s="26">
        <f t="shared" si="0"/>
        <v>20</v>
      </c>
      <c r="X17" s="26">
        <f t="shared" si="0"/>
        <v>0</v>
      </c>
      <c r="Y17" s="7"/>
    </row>
    <row r="18" spans="1:25" x14ac:dyDescent="0.15">
      <c r="A18" s="27"/>
      <c r="B18" s="28" t="s">
        <v>34</v>
      </c>
      <c r="C18" s="29">
        <f>SUM(A17*C17)/1000</f>
        <v>0.08</v>
      </c>
      <c r="D18" s="29">
        <f>+(A17*D17)/1000</f>
        <v>1.4999999999999999E-2</v>
      </c>
      <c r="E18" s="29">
        <f>+(A17*E17)/1000</f>
        <v>1.4E-2</v>
      </c>
      <c r="F18" s="29">
        <f>+(A17*F17)/1000</f>
        <v>0.02</v>
      </c>
      <c r="G18" s="29">
        <f>+(A17*G17)/1000</f>
        <v>0</v>
      </c>
      <c r="H18" s="29">
        <f>+(A17*H17)/1000</f>
        <v>0.06</v>
      </c>
      <c r="I18" s="29">
        <f>+(A17*I17)/1000</f>
        <v>0</v>
      </c>
      <c r="J18" s="29">
        <f>+(A17*J17)/1000</f>
        <v>0.02</v>
      </c>
      <c r="K18" s="29">
        <f>+(A17*K17)/1000</f>
        <v>0.25</v>
      </c>
      <c r="L18" s="29">
        <f>+(A17*L17)/1000</f>
        <v>0</v>
      </c>
      <c r="M18" s="29">
        <f>+(A17*M17)/1000</f>
        <v>5.0000000000000001E-3</v>
      </c>
      <c r="N18" s="29">
        <f>+(A17*N17)/1000</f>
        <v>0</v>
      </c>
      <c r="O18" s="29">
        <f>+(A17*O17)/1000</f>
        <v>0.03</v>
      </c>
      <c r="P18" s="29">
        <f>+(A17*P17)/1000</f>
        <v>0</v>
      </c>
      <c r="Q18" s="29">
        <f>+(A17*Q17)/1000</f>
        <v>0.09</v>
      </c>
      <c r="R18" s="29">
        <f>+(A17*R17)/1000</f>
        <v>0</v>
      </c>
      <c r="S18" s="29">
        <f>+(A17*S17)/1000</f>
        <v>0.08</v>
      </c>
      <c r="T18" s="29">
        <f>+(A17*T17)/1000</f>
        <v>0</v>
      </c>
      <c r="U18" s="29">
        <f>+(A17*U17)/1000</f>
        <v>8.0000000000000002E-3</v>
      </c>
      <c r="V18" s="29">
        <f>+(A17*V17)/1000</f>
        <v>0.04</v>
      </c>
      <c r="W18" s="29">
        <f>+(A17*W17)/1000</f>
        <v>0.02</v>
      </c>
      <c r="X18" s="29">
        <f>+(A17*X17)/1000</f>
        <v>0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X19" si="1">SUM(D13:D16)</f>
        <v>9</v>
      </c>
      <c r="E19" s="30">
        <f t="shared" si="1"/>
        <v>0</v>
      </c>
      <c r="F19" s="30">
        <f t="shared" si="1"/>
        <v>18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9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>SUM(N13:N16)</f>
        <v>28</v>
      </c>
      <c r="O19" s="30">
        <f t="shared" si="1"/>
        <v>0</v>
      </c>
      <c r="P19" s="30">
        <f t="shared" si="1"/>
        <v>0.1</v>
      </c>
      <c r="Q19" s="30">
        <f t="shared" si="1"/>
        <v>0</v>
      </c>
      <c r="R19" s="30">
        <f t="shared" si="1"/>
        <v>100</v>
      </c>
      <c r="S19" s="30">
        <f t="shared" si="1"/>
        <v>0</v>
      </c>
      <c r="T19" s="30">
        <f t="shared" si="1"/>
        <v>0.5</v>
      </c>
      <c r="U19" s="30">
        <f t="shared" si="1"/>
        <v>0</v>
      </c>
      <c r="V19" s="30">
        <f t="shared" si="1"/>
        <v>0</v>
      </c>
      <c r="W19" s="31">
        <f t="shared" si="1"/>
        <v>0</v>
      </c>
      <c r="X19" s="31">
        <f t="shared" si="1"/>
        <v>0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8.9999999999999993E-3</v>
      </c>
      <c r="E20" s="34">
        <f>+(A19*E19)/1000</f>
        <v>0</v>
      </c>
      <c r="F20" s="34">
        <f>+(A19*F19)/1000</f>
        <v>1.7999999999999999E-2</v>
      </c>
      <c r="G20" s="34">
        <f>+(A19*G19)/1000</f>
        <v>0</v>
      </c>
      <c r="H20" s="34">
        <f>+(A19*H19)/1000</f>
        <v>0</v>
      </c>
      <c r="I20" s="34">
        <f>+(A19*I19)/1000</f>
        <v>0</v>
      </c>
      <c r="J20" s="34">
        <f>+(A19*J19)/1000</f>
        <v>8.9999999999999993E-3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2.8000000000000001E-2</v>
      </c>
      <c r="O20" s="34">
        <f>+(A19*O19)/1000</f>
        <v>0</v>
      </c>
      <c r="P20" s="34">
        <f>+(A19*P19)</f>
        <v>0.1</v>
      </c>
      <c r="Q20" s="34">
        <f>+(A19*Q19)/1000</f>
        <v>0</v>
      </c>
      <c r="R20" s="34">
        <f>+(A19*R19)/1000</f>
        <v>0.1</v>
      </c>
      <c r="S20" s="34">
        <f>+(A19*S19)/1000</f>
        <v>0</v>
      </c>
      <c r="T20" s="34">
        <f>+(A19*T19)</f>
        <v>0.5</v>
      </c>
      <c r="U20" s="34">
        <f>+(A19*U19)/1000</f>
        <v>0</v>
      </c>
      <c r="V20" s="34">
        <f>+(A19*V19)/1000</f>
        <v>0</v>
      </c>
      <c r="W20" s="35">
        <f>+(A19*W19)/1000</f>
        <v>0</v>
      </c>
      <c r="X20" s="35">
        <f>+(A19*X19)/1000</f>
        <v>0</v>
      </c>
      <c r="Y20" s="7"/>
    </row>
    <row r="21" spans="1:25" x14ac:dyDescent="0.15">
      <c r="A21" s="98" t="s">
        <v>37</v>
      </c>
      <c r="B21" s="99"/>
      <c r="C21" s="36">
        <f>+C20+C18</f>
        <v>0.12</v>
      </c>
      <c r="D21" s="36">
        <f t="shared" ref="D21:X21" si="2">+D20+D18</f>
        <v>2.4E-2</v>
      </c>
      <c r="E21" s="36">
        <f t="shared" si="2"/>
        <v>1.4E-2</v>
      </c>
      <c r="F21" s="36">
        <f t="shared" si="2"/>
        <v>3.7999999999999999E-2</v>
      </c>
      <c r="G21" s="36">
        <f t="shared" si="2"/>
        <v>0</v>
      </c>
      <c r="H21" s="36">
        <f t="shared" si="2"/>
        <v>0.06</v>
      </c>
      <c r="I21" s="36">
        <f t="shared" si="2"/>
        <v>0</v>
      </c>
      <c r="J21" s="36">
        <f t="shared" si="2"/>
        <v>2.8999999999999998E-2</v>
      </c>
      <c r="K21" s="36">
        <f t="shared" si="2"/>
        <v>0.25</v>
      </c>
      <c r="L21" s="36">
        <f t="shared" si="2"/>
        <v>0</v>
      </c>
      <c r="M21" s="36">
        <f t="shared" si="2"/>
        <v>5.0000000000000001E-3</v>
      </c>
      <c r="N21" s="36">
        <f t="shared" si="2"/>
        <v>2.8000000000000001E-2</v>
      </c>
      <c r="O21" s="36">
        <f t="shared" si="2"/>
        <v>0.03</v>
      </c>
      <c r="P21" s="36">
        <f t="shared" si="2"/>
        <v>0.1</v>
      </c>
      <c r="Q21" s="36">
        <f t="shared" si="2"/>
        <v>0.09</v>
      </c>
      <c r="R21" s="36">
        <f t="shared" si="2"/>
        <v>0.1</v>
      </c>
      <c r="S21" s="36">
        <f t="shared" si="2"/>
        <v>0.08</v>
      </c>
      <c r="T21" s="36">
        <f t="shared" si="2"/>
        <v>0.5</v>
      </c>
      <c r="U21" s="36">
        <f t="shared" si="2"/>
        <v>8.0000000000000002E-3</v>
      </c>
      <c r="V21" s="36">
        <f t="shared" si="2"/>
        <v>0.04</v>
      </c>
      <c r="W21" s="37">
        <f t="shared" si="2"/>
        <v>0.02</v>
      </c>
      <c r="X21" s="37">
        <f t="shared" si="2"/>
        <v>0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2948</v>
      </c>
      <c r="E22" s="38">
        <v>1650</v>
      </c>
      <c r="F22" s="38">
        <v>399</v>
      </c>
      <c r="G22" s="38">
        <v>306</v>
      </c>
      <c r="H22" s="38">
        <v>187</v>
      </c>
      <c r="I22" s="38">
        <v>784</v>
      </c>
      <c r="J22" s="38">
        <v>708</v>
      </c>
      <c r="K22" s="38">
        <v>153</v>
      </c>
      <c r="L22" s="38">
        <v>264</v>
      </c>
      <c r="M22" s="38">
        <v>608</v>
      </c>
      <c r="N22" s="38">
        <v>277</v>
      </c>
      <c r="O22" s="38">
        <v>1550</v>
      </c>
      <c r="P22" s="38">
        <v>53</v>
      </c>
      <c r="Q22" s="38">
        <v>288</v>
      </c>
      <c r="R22" s="38">
        <v>330</v>
      </c>
      <c r="S22" s="38">
        <v>318</v>
      </c>
      <c r="T22" s="38">
        <v>104</v>
      </c>
      <c r="U22" s="38">
        <v>147</v>
      </c>
      <c r="V22" s="38">
        <v>788</v>
      </c>
      <c r="W22" s="39">
        <v>438</v>
      </c>
      <c r="X22" s="39"/>
      <c r="Y22" s="7"/>
    </row>
    <row r="23" spans="1:25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>SUM(D18*D22)</f>
        <v>44.22</v>
      </c>
      <c r="E23" s="42">
        <f t="shared" ref="E23:X23" si="3">SUM(E18*E22)</f>
        <v>23.1</v>
      </c>
      <c r="F23" s="42">
        <f t="shared" si="3"/>
        <v>7.98</v>
      </c>
      <c r="G23" s="42">
        <f t="shared" si="3"/>
        <v>0</v>
      </c>
      <c r="H23" s="42">
        <f t="shared" si="3"/>
        <v>11.219999999999999</v>
      </c>
      <c r="I23" s="42">
        <f t="shared" si="3"/>
        <v>0</v>
      </c>
      <c r="J23" s="42">
        <f t="shared" si="3"/>
        <v>14.16</v>
      </c>
      <c r="K23" s="42">
        <f t="shared" si="3"/>
        <v>38.25</v>
      </c>
      <c r="L23" s="42">
        <f t="shared" si="3"/>
        <v>0</v>
      </c>
      <c r="M23" s="42">
        <f t="shared" si="3"/>
        <v>3.04</v>
      </c>
      <c r="N23" s="42">
        <f t="shared" si="3"/>
        <v>0</v>
      </c>
      <c r="O23" s="42">
        <f t="shared" si="3"/>
        <v>46.5</v>
      </c>
      <c r="P23" s="42">
        <f t="shared" si="3"/>
        <v>0</v>
      </c>
      <c r="Q23" s="42">
        <f t="shared" si="3"/>
        <v>25.919999999999998</v>
      </c>
      <c r="R23" s="42">
        <f t="shared" si="3"/>
        <v>0</v>
      </c>
      <c r="S23" s="42">
        <f t="shared" si="3"/>
        <v>25.44</v>
      </c>
      <c r="T23" s="42">
        <f t="shared" si="3"/>
        <v>0</v>
      </c>
      <c r="U23" s="42">
        <f t="shared" si="3"/>
        <v>1.1759999999999999</v>
      </c>
      <c r="V23" s="42">
        <f t="shared" si="3"/>
        <v>31.52</v>
      </c>
      <c r="W23" s="42">
        <f t="shared" si="3"/>
        <v>8.76</v>
      </c>
      <c r="X23" s="42">
        <f t="shared" si="3"/>
        <v>0</v>
      </c>
      <c r="Y23" s="43">
        <f>SUM(C23:X23)</f>
        <v>302.24599999999992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>SUM(D20*D22)</f>
        <v>26.531999999999996</v>
      </c>
      <c r="E24" s="42">
        <f t="shared" ref="E24:X24" si="4">SUM(E20*E22)</f>
        <v>0</v>
      </c>
      <c r="F24" s="42">
        <f t="shared" si="4"/>
        <v>7.1819999999999995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6.3719999999999999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7.7560000000000002</v>
      </c>
      <c r="O24" s="42">
        <f t="shared" si="4"/>
        <v>0</v>
      </c>
      <c r="P24" s="42">
        <f t="shared" si="4"/>
        <v>5.3000000000000007</v>
      </c>
      <c r="Q24" s="42">
        <f t="shared" si="4"/>
        <v>0</v>
      </c>
      <c r="R24" s="42">
        <f t="shared" si="4"/>
        <v>33</v>
      </c>
      <c r="S24" s="42">
        <f t="shared" si="4"/>
        <v>0</v>
      </c>
      <c r="T24" s="42">
        <f t="shared" si="4"/>
        <v>52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148.62200000000001</v>
      </c>
    </row>
    <row r="25" spans="1:25" x14ac:dyDescent="0.15">
      <c r="A25" s="82" t="s">
        <v>40</v>
      </c>
      <c r="B25" s="83"/>
      <c r="C25" s="44">
        <f>SUM(C23:C24)</f>
        <v>31.44</v>
      </c>
      <c r="D25" s="44">
        <f t="shared" ref="D25:X25" si="5">+D21*D22</f>
        <v>70.751999999999995</v>
      </c>
      <c r="E25" s="44">
        <f t="shared" si="5"/>
        <v>23.1</v>
      </c>
      <c r="F25" s="44">
        <f t="shared" si="5"/>
        <v>15.161999999999999</v>
      </c>
      <c r="G25" s="44">
        <f t="shared" si="5"/>
        <v>0</v>
      </c>
      <c r="H25" s="44">
        <f t="shared" si="5"/>
        <v>11.219999999999999</v>
      </c>
      <c r="I25" s="44">
        <f t="shared" si="5"/>
        <v>0</v>
      </c>
      <c r="J25" s="44">
        <f t="shared" si="5"/>
        <v>20.532</v>
      </c>
      <c r="K25" s="44">
        <f t="shared" si="5"/>
        <v>38.25</v>
      </c>
      <c r="L25" s="44">
        <f t="shared" si="5"/>
        <v>0</v>
      </c>
      <c r="M25" s="44">
        <f t="shared" si="5"/>
        <v>3.04</v>
      </c>
      <c r="N25" s="44">
        <f t="shared" si="5"/>
        <v>7.7560000000000002</v>
      </c>
      <c r="O25" s="44">
        <f t="shared" si="5"/>
        <v>46.5</v>
      </c>
      <c r="P25" s="44">
        <f t="shared" si="5"/>
        <v>5.3000000000000007</v>
      </c>
      <c r="Q25" s="44">
        <f t="shared" si="5"/>
        <v>25.919999999999998</v>
      </c>
      <c r="R25" s="44">
        <f t="shared" si="5"/>
        <v>33</v>
      </c>
      <c r="S25" s="44">
        <f t="shared" si="5"/>
        <v>25.44</v>
      </c>
      <c r="T25" s="44">
        <f t="shared" si="5"/>
        <v>52</v>
      </c>
      <c r="U25" s="44">
        <f t="shared" si="5"/>
        <v>1.1759999999999999</v>
      </c>
      <c r="V25" s="44">
        <f t="shared" si="5"/>
        <v>31.52</v>
      </c>
      <c r="W25" s="45">
        <f t="shared" si="5"/>
        <v>8.76</v>
      </c>
      <c r="X25" s="45">
        <f t="shared" si="5"/>
        <v>0</v>
      </c>
      <c r="Y25" s="43">
        <f>SUM(C25:X25)</f>
        <v>450.86799999999999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7"/>
    </row>
    <row r="35" spans="1:25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7"/>
    </row>
    <row r="39" spans="1:25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7"/>
    </row>
    <row r="43" spans="1:25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C16" sqref="C16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17" width="3.85546875" style="1" customWidth="1"/>
    <col min="18" max="18" width="3.85546875" style="76" customWidth="1"/>
    <col min="19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>
        <v>42933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61.5" customHeight="1" thickBot="1" x14ac:dyDescent="0.2">
      <c r="A4" s="89"/>
      <c r="B4" s="90"/>
      <c r="C4" s="8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59" t="s">
        <v>114</v>
      </c>
      <c r="S4" s="10" t="s">
        <v>50</v>
      </c>
      <c r="T4" s="10" t="s">
        <v>51</v>
      </c>
      <c r="U4" s="11" t="s">
        <v>21</v>
      </c>
      <c r="V4" s="12"/>
      <c r="W4" s="9"/>
      <c r="X4" s="9"/>
      <c r="Y4" s="7"/>
    </row>
    <row r="5" spans="1:25" ht="11.25" customHeight="1" x14ac:dyDescent="0.15">
      <c r="A5" s="94" t="s">
        <v>22</v>
      </c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60"/>
      <c r="S5" s="14">
        <v>70</v>
      </c>
      <c r="T5" s="14">
        <v>70</v>
      </c>
      <c r="U5" s="14"/>
      <c r="V5" s="15"/>
      <c r="W5" s="15"/>
      <c r="X5" s="15"/>
      <c r="Y5" s="7"/>
    </row>
    <row r="6" spans="1:25" x14ac:dyDescent="0.15">
      <c r="A6" s="95"/>
      <c r="B6" s="16" t="s">
        <v>24</v>
      </c>
      <c r="C6" s="17"/>
      <c r="D6" s="17"/>
      <c r="E6" s="17">
        <v>7</v>
      </c>
      <c r="F6" s="17"/>
      <c r="G6" s="17"/>
      <c r="H6" s="17">
        <v>35</v>
      </c>
      <c r="I6" s="17"/>
      <c r="J6" s="17"/>
      <c r="K6" s="17"/>
      <c r="L6" s="17"/>
      <c r="M6" s="17"/>
      <c r="N6" s="17"/>
      <c r="O6" s="17"/>
      <c r="P6" s="17"/>
      <c r="Q6" s="17"/>
      <c r="R6" s="61"/>
      <c r="S6" s="17"/>
      <c r="T6" s="17"/>
      <c r="U6" s="17"/>
      <c r="V6" s="18"/>
      <c r="W6" s="18"/>
      <c r="X6" s="18"/>
      <c r="Y6" s="7"/>
    </row>
    <row r="7" spans="1:25" x14ac:dyDescent="0.15">
      <c r="A7" s="95"/>
      <c r="B7" s="16" t="s">
        <v>48</v>
      </c>
      <c r="C7" s="17"/>
      <c r="D7" s="17"/>
      <c r="E7" s="17"/>
      <c r="F7" s="17">
        <v>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61"/>
      <c r="S7" s="17"/>
      <c r="T7" s="17"/>
      <c r="U7" s="17"/>
      <c r="V7" s="18"/>
      <c r="W7" s="18"/>
      <c r="X7" s="18"/>
      <c r="Y7" s="7"/>
    </row>
    <row r="8" spans="1:25" ht="11.25" thickBot="1" x14ac:dyDescent="0.2">
      <c r="A8" s="96"/>
      <c r="B8" s="19" t="s">
        <v>25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62"/>
      <c r="S8" s="20"/>
      <c r="T8" s="20"/>
      <c r="U8" s="20"/>
      <c r="V8" s="21"/>
      <c r="W8" s="21"/>
      <c r="X8" s="21"/>
      <c r="Y8" s="7"/>
    </row>
    <row r="9" spans="1:25" ht="11.25" customHeight="1" x14ac:dyDescent="0.15">
      <c r="A9" s="94" t="s">
        <v>26</v>
      </c>
      <c r="B9" s="13" t="s">
        <v>27</v>
      </c>
      <c r="C9" s="14"/>
      <c r="D9" s="14"/>
      <c r="E9" s="14"/>
      <c r="F9" s="14"/>
      <c r="G9" s="14"/>
      <c r="H9" s="14"/>
      <c r="I9" s="14">
        <v>30</v>
      </c>
      <c r="J9" s="14">
        <v>30</v>
      </c>
      <c r="K9" s="14"/>
      <c r="L9" s="14"/>
      <c r="M9" s="14"/>
      <c r="N9" s="14"/>
      <c r="O9" s="14"/>
      <c r="P9" s="14"/>
      <c r="Q9" s="14"/>
      <c r="R9" s="60"/>
      <c r="S9" s="14"/>
      <c r="T9" s="14"/>
      <c r="U9" s="14"/>
      <c r="V9" s="15"/>
      <c r="W9" s="15"/>
      <c r="X9" s="15"/>
      <c r="Y9" s="7"/>
    </row>
    <row r="10" spans="1:25" x14ac:dyDescent="0.15">
      <c r="A10" s="95"/>
      <c r="B10" s="22" t="s">
        <v>28</v>
      </c>
      <c r="C10" s="17"/>
      <c r="D10" s="17"/>
      <c r="E10" s="17">
        <v>7</v>
      </c>
      <c r="F10" s="17"/>
      <c r="G10" s="17"/>
      <c r="H10" s="17"/>
      <c r="I10" s="17">
        <v>10</v>
      </c>
      <c r="J10" s="17"/>
      <c r="K10" s="17">
        <v>45</v>
      </c>
      <c r="L10" s="17">
        <v>20</v>
      </c>
      <c r="M10" s="17">
        <v>25</v>
      </c>
      <c r="N10" s="17">
        <v>5</v>
      </c>
      <c r="O10" s="17"/>
      <c r="P10" s="17"/>
      <c r="Q10" s="17"/>
      <c r="R10" s="61"/>
      <c r="S10" s="17"/>
      <c r="T10" s="17"/>
      <c r="U10" s="17">
        <v>5</v>
      </c>
      <c r="V10" s="18"/>
      <c r="W10" s="18"/>
      <c r="X10" s="18"/>
      <c r="Y10" s="7"/>
    </row>
    <row r="11" spans="1:25" x14ac:dyDescent="0.15">
      <c r="A11" s="95"/>
      <c r="B11" s="22" t="s">
        <v>29</v>
      </c>
      <c r="C11" s="17">
        <v>40</v>
      </c>
      <c r="D11" s="17"/>
      <c r="E11" s="17"/>
      <c r="F11" s="17">
        <v>7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61"/>
      <c r="S11" s="17"/>
      <c r="T11" s="17"/>
      <c r="U11" s="17"/>
      <c r="V11" s="18"/>
      <c r="W11" s="18"/>
      <c r="X11" s="18"/>
      <c r="Y11" s="7"/>
    </row>
    <row r="12" spans="1:25" ht="11.25" thickBot="1" x14ac:dyDescent="0.2">
      <c r="A12" s="96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62"/>
      <c r="S12" s="20"/>
      <c r="T12" s="20"/>
      <c r="U12" s="20"/>
      <c r="V12" s="21"/>
      <c r="W12" s="21"/>
      <c r="X12" s="21"/>
      <c r="Y12" s="7"/>
    </row>
    <row r="13" spans="1:25" ht="11.25" customHeight="1" x14ac:dyDescent="0.15">
      <c r="A13" s="94" t="s">
        <v>30</v>
      </c>
      <c r="B13" s="13" t="s">
        <v>31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80</v>
      </c>
      <c r="P13" s="14"/>
      <c r="Q13" s="14"/>
      <c r="R13" s="60"/>
      <c r="S13" s="14"/>
      <c r="T13" s="14"/>
      <c r="U13" s="14"/>
      <c r="V13" s="15"/>
      <c r="W13" s="15"/>
      <c r="X13" s="15"/>
      <c r="Y13" s="7"/>
    </row>
    <row r="14" spans="1:25" x14ac:dyDescent="0.15">
      <c r="A14" s="95"/>
      <c r="B14" s="16" t="s">
        <v>32</v>
      </c>
      <c r="C14" s="17"/>
      <c r="D14" s="17">
        <v>5</v>
      </c>
      <c r="E14" s="17"/>
      <c r="F14" s="17"/>
      <c r="G14" s="17">
        <v>18</v>
      </c>
      <c r="H14" s="17"/>
      <c r="I14" s="17"/>
      <c r="J14" s="17"/>
      <c r="K14" s="17"/>
      <c r="L14" s="17"/>
      <c r="M14" s="17"/>
      <c r="N14" s="17"/>
      <c r="O14" s="17">
        <v>25</v>
      </c>
      <c r="P14" s="17">
        <f>1/10</f>
        <v>0.1</v>
      </c>
      <c r="Q14" s="17">
        <v>28</v>
      </c>
      <c r="R14" s="61"/>
      <c r="S14" s="17"/>
      <c r="T14" s="17"/>
      <c r="U14" s="17"/>
      <c r="V14" s="18"/>
      <c r="W14" s="18"/>
      <c r="X14" s="18"/>
      <c r="Y14" s="7"/>
    </row>
    <row r="15" spans="1:25" s="76" customFormat="1" x14ac:dyDescent="0.15">
      <c r="A15" s="95"/>
      <c r="B15" s="77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>
        <f>1/2</f>
        <v>0.5</v>
      </c>
      <c r="S15" s="17"/>
      <c r="T15" s="17"/>
      <c r="U15" s="61"/>
      <c r="V15" s="78"/>
      <c r="W15" s="78"/>
      <c r="X15" s="78"/>
      <c r="Y15" s="79"/>
    </row>
    <row r="16" spans="1:25" ht="11.25" thickBot="1" x14ac:dyDescent="0.2">
      <c r="A16" s="97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2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0</v>
      </c>
      <c r="E17" s="25">
        <f t="shared" si="0"/>
        <v>14</v>
      </c>
      <c r="F17" s="25">
        <f t="shared" si="0"/>
        <v>14</v>
      </c>
      <c r="G17" s="25">
        <f t="shared" si="0"/>
        <v>0</v>
      </c>
      <c r="H17" s="25">
        <f t="shared" si="0"/>
        <v>35</v>
      </c>
      <c r="I17" s="25">
        <f t="shared" si="0"/>
        <v>40</v>
      </c>
      <c r="J17" s="25">
        <f t="shared" si="0"/>
        <v>30</v>
      </c>
      <c r="K17" s="25">
        <f t="shared" si="0"/>
        <v>45</v>
      </c>
      <c r="L17" s="25">
        <f t="shared" si="0"/>
        <v>20</v>
      </c>
      <c r="M17" s="25">
        <f t="shared" si="0"/>
        <v>25</v>
      </c>
      <c r="N17" s="25">
        <f t="shared" si="0"/>
        <v>5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63">
        <f t="shared" si="0"/>
        <v>0</v>
      </c>
      <c r="S17" s="25">
        <f t="shared" si="0"/>
        <v>70</v>
      </c>
      <c r="T17" s="25">
        <f t="shared" si="0"/>
        <v>70</v>
      </c>
      <c r="U17" s="25">
        <f t="shared" si="0"/>
        <v>5</v>
      </c>
      <c r="V17" s="25">
        <f t="shared" si="0"/>
        <v>0</v>
      </c>
      <c r="W17" s="26">
        <f t="shared" si="0"/>
        <v>0</v>
      </c>
      <c r="X17" s="26">
        <f t="shared" si="0"/>
        <v>0</v>
      </c>
      <c r="Y17" s="7"/>
    </row>
    <row r="18" spans="1:25" x14ac:dyDescent="0.15">
      <c r="A18" s="27"/>
      <c r="B18" s="28" t="s">
        <v>34</v>
      </c>
      <c r="C18" s="29">
        <f>SUM(A17*C17)/1000</f>
        <v>0.08</v>
      </c>
      <c r="D18" s="29">
        <f>+(A17*D17)/1000</f>
        <v>0</v>
      </c>
      <c r="E18" s="29">
        <f>+(A17*E17)/1000</f>
        <v>1.4E-2</v>
      </c>
      <c r="F18" s="29">
        <f>+(A17*F17)/1000</f>
        <v>1.4E-2</v>
      </c>
      <c r="G18" s="29">
        <f>+(A17*G17)/1000</f>
        <v>0</v>
      </c>
      <c r="H18" s="29">
        <f>+(A17*H17)/1000</f>
        <v>3.5000000000000003E-2</v>
      </c>
      <c r="I18" s="29">
        <f>+(A17*I17)/1000</f>
        <v>0.04</v>
      </c>
      <c r="J18" s="29">
        <f>+(A17*J17)/1000</f>
        <v>0.03</v>
      </c>
      <c r="K18" s="29">
        <f>+(A17*K17)/1000</f>
        <v>4.4999999999999998E-2</v>
      </c>
      <c r="L18" s="29">
        <f>+(A17*L17)/1000</f>
        <v>0.02</v>
      </c>
      <c r="M18" s="29">
        <f>+(A17*M17)/1000</f>
        <v>2.5000000000000001E-2</v>
      </c>
      <c r="N18" s="29">
        <f>+(A17*N17)/1000</f>
        <v>5.0000000000000001E-3</v>
      </c>
      <c r="O18" s="29">
        <f>+(A17*O17)/1000</f>
        <v>0</v>
      </c>
      <c r="P18" s="29">
        <f>+(A17*P17)/1000</f>
        <v>0</v>
      </c>
      <c r="Q18" s="29">
        <f>+(A17*Q17)/1000</f>
        <v>0</v>
      </c>
      <c r="R18" s="64">
        <f>+(A17*R17)/1000</f>
        <v>0</v>
      </c>
      <c r="S18" s="29">
        <f>+(A17*S17)/1000</f>
        <v>7.0000000000000007E-2</v>
      </c>
      <c r="T18" s="29">
        <f>+(A17*T17)/1000</f>
        <v>7.0000000000000007E-2</v>
      </c>
      <c r="U18" s="29">
        <f>+(A17*U17)/1000</f>
        <v>5.0000000000000001E-3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0</v>
      </c>
      <c r="D19" s="30">
        <f t="shared" ref="D19:X19" si="1">SUM(D13:D16)</f>
        <v>5</v>
      </c>
      <c r="E19" s="30">
        <f t="shared" si="1"/>
        <v>0</v>
      </c>
      <c r="F19" s="30">
        <f t="shared" si="1"/>
        <v>0</v>
      </c>
      <c r="G19" s="30">
        <f t="shared" si="1"/>
        <v>18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>SUM(N13:N16)</f>
        <v>0</v>
      </c>
      <c r="O19" s="30">
        <f t="shared" si="1"/>
        <v>105</v>
      </c>
      <c r="P19" s="30">
        <f t="shared" si="1"/>
        <v>0.1</v>
      </c>
      <c r="Q19" s="30">
        <f t="shared" si="1"/>
        <v>28</v>
      </c>
      <c r="R19" s="65">
        <f t="shared" si="1"/>
        <v>0.5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1">
        <f t="shared" si="1"/>
        <v>0</v>
      </c>
      <c r="X19" s="31">
        <f t="shared" si="1"/>
        <v>0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</v>
      </c>
      <c r="D20" s="34">
        <f>+(A19*D19)/1000</f>
        <v>5.0000000000000001E-3</v>
      </c>
      <c r="E20" s="34">
        <f>+(A19*E19)/1000</f>
        <v>0</v>
      </c>
      <c r="F20" s="34">
        <f>+(A19*F19)/1000</f>
        <v>0</v>
      </c>
      <c r="G20" s="34">
        <f>+(A19*G19)/1000</f>
        <v>1.7999999999999999E-2</v>
      </c>
      <c r="H20" s="34">
        <f>+(A19*H19)/1000</f>
        <v>0</v>
      </c>
      <c r="I20" s="34">
        <f>+(A19*I19)/1000</f>
        <v>0</v>
      </c>
      <c r="J20" s="34">
        <f>+(A19*J19)/1000</f>
        <v>0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0</v>
      </c>
      <c r="O20" s="34">
        <f>+(A19*O19)/1000</f>
        <v>0.105</v>
      </c>
      <c r="P20" s="34">
        <f>+(A19*P19)</f>
        <v>0.1</v>
      </c>
      <c r="Q20" s="34">
        <f>+(A19*Q19)/1000</f>
        <v>2.8000000000000001E-2</v>
      </c>
      <c r="R20" s="66">
        <f>+(A19*R19)</f>
        <v>0.5</v>
      </c>
      <c r="S20" s="34">
        <f>+(A19*S19)/1000</f>
        <v>0</v>
      </c>
      <c r="T20" s="34">
        <f>+(A19*T19)/1000</f>
        <v>0</v>
      </c>
      <c r="U20" s="34">
        <f>+(A19*U19)/1000</f>
        <v>0</v>
      </c>
      <c r="V20" s="34">
        <f>+(A19*V19)/1000</f>
        <v>0</v>
      </c>
      <c r="W20" s="35">
        <f>+(A19*W19)/1000</f>
        <v>0</v>
      </c>
      <c r="X20" s="35">
        <f>+(A19*X19)/1000</f>
        <v>0</v>
      </c>
      <c r="Y20" s="7"/>
    </row>
    <row r="21" spans="1:25" x14ac:dyDescent="0.15">
      <c r="A21" s="98" t="s">
        <v>37</v>
      </c>
      <c r="B21" s="99"/>
      <c r="C21" s="36">
        <f>+C20+C18</f>
        <v>0.08</v>
      </c>
      <c r="D21" s="36">
        <f t="shared" ref="D21:X21" si="2">+D20+D18</f>
        <v>5.0000000000000001E-3</v>
      </c>
      <c r="E21" s="36">
        <f t="shared" si="2"/>
        <v>1.4E-2</v>
      </c>
      <c r="F21" s="36">
        <f t="shared" si="2"/>
        <v>1.4E-2</v>
      </c>
      <c r="G21" s="36">
        <f t="shared" si="2"/>
        <v>1.7999999999999999E-2</v>
      </c>
      <c r="H21" s="36">
        <f t="shared" si="2"/>
        <v>3.5000000000000003E-2</v>
      </c>
      <c r="I21" s="36">
        <f t="shared" si="2"/>
        <v>0.04</v>
      </c>
      <c r="J21" s="36">
        <f t="shared" si="2"/>
        <v>0.03</v>
      </c>
      <c r="K21" s="36">
        <f t="shared" si="2"/>
        <v>4.4999999999999998E-2</v>
      </c>
      <c r="L21" s="36">
        <f t="shared" si="2"/>
        <v>0.02</v>
      </c>
      <c r="M21" s="36">
        <f t="shared" si="2"/>
        <v>2.5000000000000001E-2</v>
      </c>
      <c r="N21" s="36">
        <f t="shared" si="2"/>
        <v>5.0000000000000001E-3</v>
      </c>
      <c r="O21" s="36">
        <f t="shared" si="2"/>
        <v>0.105</v>
      </c>
      <c r="P21" s="36">
        <f t="shared" si="2"/>
        <v>0.1</v>
      </c>
      <c r="Q21" s="36">
        <f t="shared" si="2"/>
        <v>2.8000000000000001E-2</v>
      </c>
      <c r="R21" s="67">
        <f t="shared" si="2"/>
        <v>0.5</v>
      </c>
      <c r="S21" s="36">
        <f t="shared" si="2"/>
        <v>7.0000000000000007E-2</v>
      </c>
      <c r="T21" s="36">
        <f t="shared" si="2"/>
        <v>7.0000000000000007E-2</v>
      </c>
      <c r="U21" s="36">
        <f t="shared" si="2"/>
        <v>5.0000000000000001E-3</v>
      </c>
      <c r="V21" s="36">
        <f t="shared" si="2"/>
        <v>0</v>
      </c>
      <c r="W21" s="37">
        <f t="shared" si="2"/>
        <v>0</v>
      </c>
      <c r="X21" s="37">
        <f t="shared" si="2"/>
        <v>0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608</v>
      </c>
      <c r="E22" s="38">
        <v>2948</v>
      </c>
      <c r="F22" s="38">
        <v>1650</v>
      </c>
      <c r="G22" s="38">
        <v>399</v>
      </c>
      <c r="H22" s="38">
        <v>390</v>
      </c>
      <c r="I22" s="38">
        <v>187</v>
      </c>
      <c r="J22" s="38">
        <v>154</v>
      </c>
      <c r="K22" s="38">
        <v>2644</v>
      </c>
      <c r="L22" s="38">
        <v>269</v>
      </c>
      <c r="M22" s="38">
        <v>132</v>
      </c>
      <c r="N22" s="38">
        <v>238</v>
      </c>
      <c r="O22" s="38">
        <v>330</v>
      </c>
      <c r="P22" s="38">
        <v>57</v>
      </c>
      <c r="Q22" s="38">
        <v>227</v>
      </c>
      <c r="R22" s="68">
        <v>104</v>
      </c>
      <c r="S22" s="38">
        <v>294</v>
      </c>
      <c r="T22" s="38">
        <v>318</v>
      </c>
      <c r="U22" s="38">
        <v>147</v>
      </c>
      <c r="V22" s="38"/>
      <c r="W22" s="39"/>
      <c r="X22" s="39"/>
      <c r="Y22" s="7"/>
    </row>
    <row r="23" spans="1:25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>SUM(D18*D22)</f>
        <v>0</v>
      </c>
      <c r="E23" s="42">
        <f t="shared" ref="E23:X23" si="3">SUM(E18*E22)</f>
        <v>41.271999999999998</v>
      </c>
      <c r="F23" s="42">
        <f t="shared" si="3"/>
        <v>23.1</v>
      </c>
      <c r="G23" s="42">
        <f t="shared" si="3"/>
        <v>0</v>
      </c>
      <c r="H23" s="42">
        <f t="shared" si="3"/>
        <v>13.650000000000002</v>
      </c>
      <c r="I23" s="42">
        <f t="shared" si="3"/>
        <v>7.48</v>
      </c>
      <c r="J23" s="42">
        <f t="shared" si="3"/>
        <v>4.62</v>
      </c>
      <c r="K23" s="42">
        <f t="shared" si="3"/>
        <v>118.97999999999999</v>
      </c>
      <c r="L23" s="42">
        <f t="shared" si="3"/>
        <v>5.38</v>
      </c>
      <c r="M23" s="42">
        <f t="shared" si="3"/>
        <v>3.3000000000000003</v>
      </c>
      <c r="N23" s="42">
        <f t="shared" si="3"/>
        <v>1.19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69">
        <f t="shared" si="3"/>
        <v>0</v>
      </c>
      <c r="S23" s="42">
        <f t="shared" si="3"/>
        <v>20.580000000000002</v>
      </c>
      <c r="T23" s="42">
        <f t="shared" si="3"/>
        <v>22.26</v>
      </c>
      <c r="U23" s="42">
        <f t="shared" si="3"/>
        <v>0.73499999999999999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283.50700000000001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0</v>
      </c>
      <c r="D24" s="42">
        <f>SUM(D20*D22)</f>
        <v>3.04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7.1819999999999995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34.65</v>
      </c>
      <c r="P24" s="42">
        <f t="shared" si="4"/>
        <v>5.7</v>
      </c>
      <c r="Q24" s="42">
        <f t="shared" si="4"/>
        <v>6.3559999999999999</v>
      </c>
      <c r="R24" s="69">
        <f t="shared" si="4"/>
        <v>52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108.928</v>
      </c>
    </row>
    <row r="25" spans="1:25" x14ac:dyDescent="0.15">
      <c r="A25" s="82" t="s">
        <v>40</v>
      </c>
      <c r="B25" s="83"/>
      <c r="C25" s="44">
        <f>SUM(C23:C24)</f>
        <v>20.96</v>
      </c>
      <c r="D25" s="44">
        <f t="shared" ref="D25:X25" si="5">+D21*D22</f>
        <v>3.04</v>
      </c>
      <c r="E25" s="44">
        <f t="shared" si="5"/>
        <v>41.271999999999998</v>
      </c>
      <c r="F25" s="44">
        <f t="shared" si="5"/>
        <v>23.1</v>
      </c>
      <c r="G25" s="44">
        <f t="shared" si="5"/>
        <v>7.1819999999999995</v>
      </c>
      <c r="H25" s="44">
        <f t="shared" si="5"/>
        <v>13.650000000000002</v>
      </c>
      <c r="I25" s="44">
        <f t="shared" si="5"/>
        <v>7.48</v>
      </c>
      <c r="J25" s="44">
        <f t="shared" si="5"/>
        <v>4.62</v>
      </c>
      <c r="K25" s="44">
        <f t="shared" si="5"/>
        <v>118.97999999999999</v>
      </c>
      <c r="L25" s="44">
        <f t="shared" si="5"/>
        <v>5.38</v>
      </c>
      <c r="M25" s="44">
        <f t="shared" si="5"/>
        <v>3.3000000000000003</v>
      </c>
      <c r="N25" s="44">
        <f t="shared" si="5"/>
        <v>1.19</v>
      </c>
      <c r="O25" s="44">
        <f t="shared" si="5"/>
        <v>34.65</v>
      </c>
      <c r="P25" s="44">
        <f t="shared" si="5"/>
        <v>5.7</v>
      </c>
      <c r="Q25" s="44">
        <f t="shared" si="5"/>
        <v>6.3559999999999999</v>
      </c>
      <c r="R25" s="70">
        <f t="shared" si="5"/>
        <v>52</v>
      </c>
      <c r="S25" s="44">
        <f t="shared" si="5"/>
        <v>20.580000000000002</v>
      </c>
      <c r="T25" s="44">
        <f t="shared" si="5"/>
        <v>22.26</v>
      </c>
      <c r="U25" s="44">
        <f t="shared" si="5"/>
        <v>0.73499999999999999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392.43499999999995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71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72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59"/>
      <c r="S34" s="10"/>
      <c r="T34" s="10"/>
      <c r="U34" s="10"/>
      <c r="V34" s="9"/>
      <c r="W34" s="9"/>
      <c r="X34" s="9"/>
      <c r="Y34" s="7"/>
    </row>
    <row r="35" spans="1:25" ht="11.25" customHeight="1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60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61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61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62"/>
      <c r="S38" s="20"/>
      <c r="T38" s="20"/>
      <c r="U38" s="20"/>
      <c r="V38" s="21"/>
      <c r="W38" s="21"/>
      <c r="X38" s="21"/>
      <c r="Y38" s="7"/>
    </row>
    <row r="39" spans="1:25" ht="11.25" customHeight="1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60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61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61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62"/>
      <c r="S42" s="20"/>
      <c r="T42" s="20"/>
      <c r="U42" s="20"/>
      <c r="V42" s="21"/>
      <c r="W42" s="21"/>
      <c r="X42" s="21"/>
      <c r="Y42" s="7"/>
    </row>
    <row r="43" spans="1:25" ht="11.25" customHeight="1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73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4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4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75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63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64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65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66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67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6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69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69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70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71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72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B14" sqref="B14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>
        <v>42934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55.5" thickBot="1" x14ac:dyDescent="0.2">
      <c r="A4" s="89"/>
      <c r="B4" s="90"/>
      <c r="C4" s="8" t="s">
        <v>5</v>
      </c>
      <c r="D4" s="9" t="s">
        <v>6</v>
      </c>
      <c r="E4" s="10" t="s">
        <v>52</v>
      </c>
      <c r="F4" s="10" t="s">
        <v>53</v>
      </c>
      <c r="G4" s="10" t="s">
        <v>9</v>
      </c>
      <c r="H4" s="10" t="s">
        <v>8</v>
      </c>
      <c r="I4" s="11" t="s">
        <v>54</v>
      </c>
      <c r="J4" s="10" t="s">
        <v>55</v>
      </c>
      <c r="K4" s="10" t="s">
        <v>56</v>
      </c>
      <c r="L4" s="10" t="s">
        <v>10</v>
      </c>
      <c r="M4" s="10" t="s">
        <v>57</v>
      </c>
      <c r="N4" s="11" t="s">
        <v>16</v>
      </c>
      <c r="O4" s="10" t="s">
        <v>17</v>
      </c>
      <c r="P4" s="10" t="s">
        <v>53</v>
      </c>
      <c r="Q4" s="10" t="s">
        <v>14</v>
      </c>
      <c r="R4" s="10" t="s">
        <v>51</v>
      </c>
      <c r="S4" s="10" t="s">
        <v>64</v>
      </c>
      <c r="T4" s="10" t="s">
        <v>21</v>
      </c>
      <c r="U4" s="11" t="s">
        <v>7</v>
      </c>
      <c r="V4" s="12"/>
      <c r="W4" s="9"/>
      <c r="X4" s="9"/>
      <c r="Y4" s="7"/>
    </row>
    <row r="5" spans="1:25" ht="11.25" customHeight="1" x14ac:dyDescent="0.15">
      <c r="A5" s="94" t="s">
        <v>22</v>
      </c>
      <c r="B5" s="13" t="s">
        <v>47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v>50</v>
      </c>
      <c r="S5" s="14">
        <v>70</v>
      </c>
      <c r="T5" s="14"/>
      <c r="U5" s="14"/>
      <c r="V5" s="15"/>
      <c r="W5" s="15"/>
      <c r="X5" s="15"/>
      <c r="Y5" s="7"/>
    </row>
    <row r="6" spans="1:25" x14ac:dyDescent="0.15">
      <c r="A6" s="95"/>
      <c r="B6" s="16" t="s">
        <v>65</v>
      </c>
      <c r="C6" s="17"/>
      <c r="D6" s="17"/>
      <c r="E6" s="17">
        <v>35</v>
      </c>
      <c r="F6" s="17">
        <v>35</v>
      </c>
      <c r="G6" s="17">
        <v>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8"/>
      <c r="X6" s="18"/>
      <c r="Y6" s="7"/>
    </row>
    <row r="7" spans="1:25" x14ac:dyDescent="0.15">
      <c r="A7" s="95"/>
      <c r="B7" s="16" t="s">
        <v>63</v>
      </c>
      <c r="C7" s="17"/>
      <c r="D7" s="17"/>
      <c r="E7" s="17"/>
      <c r="F7" s="17"/>
      <c r="G7" s="17"/>
      <c r="H7" s="17">
        <v>7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8"/>
      <c r="X7" s="18"/>
      <c r="Y7" s="7"/>
    </row>
    <row r="8" spans="1:25" ht="11.25" thickBot="1" x14ac:dyDescent="0.2">
      <c r="A8" s="96"/>
      <c r="B8" s="19" t="s">
        <v>25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7"/>
    </row>
    <row r="9" spans="1:25" ht="11.25" customHeight="1" x14ac:dyDescent="0.15">
      <c r="A9" s="94" t="s">
        <v>26</v>
      </c>
      <c r="B9" s="13" t="s">
        <v>58</v>
      </c>
      <c r="C9" s="14"/>
      <c r="D9" s="14">
        <v>5</v>
      </c>
      <c r="E9" s="14"/>
      <c r="F9" s="14"/>
      <c r="G9" s="14"/>
      <c r="H9" s="14"/>
      <c r="I9" s="14">
        <v>40</v>
      </c>
      <c r="J9" s="14"/>
      <c r="K9" s="14">
        <v>40</v>
      </c>
      <c r="L9" s="14"/>
      <c r="M9" s="14"/>
      <c r="N9" s="14"/>
      <c r="O9" s="14"/>
      <c r="P9" s="14"/>
      <c r="Q9" s="14"/>
      <c r="R9" s="14"/>
      <c r="S9" s="14"/>
      <c r="T9" s="14">
        <v>3</v>
      </c>
      <c r="U9" s="14"/>
      <c r="V9" s="15"/>
      <c r="W9" s="15"/>
      <c r="X9" s="15"/>
      <c r="Y9" s="7"/>
    </row>
    <row r="10" spans="1:25" x14ac:dyDescent="0.15">
      <c r="A10" s="95"/>
      <c r="B10" s="22" t="s">
        <v>8</v>
      </c>
      <c r="C10" s="17"/>
      <c r="D10" s="17"/>
      <c r="E10" s="17"/>
      <c r="F10" s="17"/>
      <c r="G10" s="17"/>
      <c r="H10" s="17">
        <v>7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8"/>
      <c r="X10" s="18"/>
      <c r="Y10" s="7"/>
    </row>
    <row r="11" spans="1:25" x14ac:dyDescent="0.15">
      <c r="A11" s="95"/>
      <c r="B11" s="22" t="s">
        <v>59</v>
      </c>
      <c r="C11" s="17"/>
      <c r="D11" s="17"/>
      <c r="E11" s="17"/>
      <c r="F11" s="17"/>
      <c r="G11" s="17"/>
      <c r="H11" s="17"/>
      <c r="I11" s="17"/>
      <c r="J11" s="17">
        <v>70</v>
      </c>
      <c r="K11" s="17"/>
      <c r="L11" s="17">
        <v>20</v>
      </c>
      <c r="M11" s="17">
        <v>25</v>
      </c>
      <c r="N11" s="17">
        <v>5</v>
      </c>
      <c r="O11" s="17"/>
      <c r="P11" s="17"/>
      <c r="Q11" s="17"/>
      <c r="R11" s="17"/>
      <c r="S11" s="17"/>
      <c r="T11" s="17">
        <v>5</v>
      </c>
      <c r="U11" s="17">
        <v>8</v>
      </c>
      <c r="V11" s="18"/>
      <c r="W11" s="18"/>
      <c r="X11" s="18"/>
      <c r="Y11" s="7"/>
    </row>
    <row r="12" spans="1:25" ht="11.25" thickBot="1" x14ac:dyDescent="0.2">
      <c r="A12" s="96"/>
      <c r="B12" s="19" t="s">
        <v>25</v>
      </c>
      <c r="C12" s="20">
        <v>40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7"/>
    </row>
    <row r="13" spans="1:25" ht="11.25" customHeight="1" x14ac:dyDescent="0.15">
      <c r="A13" s="94" t="s">
        <v>30</v>
      </c>
      <c r="B13" s="13" t="s">
        <v>60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50</v>
      </c>
      <c r="P13" s="14">
        <v>20</v>
      </c>
      <c r="Q13" s="14"/>
      <c r="R13" s="14"/>
      <c r="S13" s="14"/>
      <c r="T13" s="14"/>
      <c r="U13" s="14"/>
      <c r="V13" s="15"/>
      <c r="W13" s="15"/>
      <c r="X13" s="15"/>
      <c r="Y13" s="7"/>
    </row>
    <row r="14" spans="1:25" x14ac:dyDescent="0.15">
      <c r="A14" s="95"/>
      <c r="B14" s="16" t="s">
        <v>61</v>
      </c>
      <c r="C14" s="17"/>
      <c r="D14" s="17">
        <v>15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>
        <v>50</v>
      </c>
      <c r="R14" s="17"/>
      <c r="S14" s="17"/>
      <c r="T14" s="17"/>
      <c r="U14" s="17"/>
      <c r="V14" s="18"/>
      <c r="W14" s="18"/>
      <c r="X14" s="18"/>
      <c r="Y14" s="7"/>
    </row>
    <row r="15" spans="1:25" x14ac:dyDescent="0.15">
      <c r="A15" s="95"/>
      <c r="B15" s="16" t="s">
        <v>5</v>
      </c>
      <c r="C15" s="17">
        <v>40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8"/>
      <c r="X15" s="18"/>
      <c r="Y15" s="7"/>
    </row>
    <row r="16" spans="1:25" ht="11.25" thickBot="1" x14ac:dyDescent="0.2">
      <c r="A16" s="97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5</v>
      </c>
      <c r="E17" s="25">
        <f t="shared" si="0"/>
        <v>35</v>
      </c>
      <c r="F17" s="25">
        <f t="shared" si="0"/>
        <v>35</v>
      </c>
      <c r="G17" s="25">
        <f t="shared" si="0"/>
        <v>5</v>
      </c>
      <c r="H17" s="25">
        <f t="shared" si="0"/>
        <v>14</v>
      </c>
      <c r="I17" s="25">
        <f t="shared" si="0"/>
        <v>40</v>
      </c>
      <c r="J17" s="25">
        <f t="shared" si="0"/>
        <v>70</v>
      </c>
      <c r="K17" s="25">
        <f t="shared" si="0"/>
        <v>40</v>
      </c>
      <c r="L17" s="25">
        <f t="shared" si="0"/>
        <v>20</v>
      </c>
      <c r="M17" s="25">
        <f t="shared" si="0"/>
        <v>25</v>
      </c>
      <c r="N17" s="25">
        <f t="shared" si="0"/>
        <v>5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50</v>
      </c>
      <c r="S17" s="25">
        <f t="shared" si="0"/>
        <v>70</v>
      </c>
      <c r="T17" s="25">
        <f t="shared" si="0"/>
        <v>8</v>
      </c>
      <c r="U17" s="25">
        <f t="shared" si="0"/>
        <v>8</v>
      </c>
      <c r="V17" s="25">
        <f t="shared" si="0"/>
        <v>0</v>
      </c>
      <c r="W17" s="26">
        <f t="shared" si="0"/>
        <v>0</v>
      </c>
      <c r="X17" s="26">
        <f t="shared" si="0"/>
        <v>0</v>
      </c>
      <c r="Y17" s="7"/>
    </row>
    <row r="18" spans="1:25" x14ac:dyDescent="0.15">
      <c r="A18" s="27"/>
      <c r="B18" s="28" t="s">
        <v>34</v>
      </c>
      <c r="C18" s="29">
        <f>SUM(A17*C17)/1000</f>
        <v>0.08</v>
      </c>
      <c r="D18" s="29">
        <f>+(A17*D17)/1000</f>
        <v>5.0000000000000001E-3</v>
      </c>
      <c r="E18" s="29">
        <f>+(A17*E17)/1000</f>
        <v>3.5000000000000003E-2</v>
      </c>
      <c r="F18" s="29">
        <f>+(A17*F17)/1000</f>
        <v>3.5000000000000003E-2</v>
      </c>
      <c r="G18" s="29">
        <f>+(A17*G17)/1000</f>
        <v>5.0000000000000001E-3</v>
      </c>
      <c r="H18" s="29">
        <f>+(A17*H17)/1000</f>
        <v>1.4E-2</v>
      </c>
      <c r="I18" s="29">
        <f>+(A17*I17)/1000</f>
        <v>0.04</v>
      </c>
      <c r="J18" s="29">
        <f>+(A17*J17)/1000</f>
        <v>7.0000000000000007E-2</v>
      </c>
      <c r="K18" s="29">
        <f>+(A17*K17)/1000</f>
        <v>0.04</v>
      </c>
      <c r="L18" s="29">
        <f>+(A17*L17)/1000</f>
        <v>0.02</v>
      </c>
      <c r="M18" s="29">
        <f>+(A17*M17)/1000</f>
        <v>2.5000000000000001E-2</v>
      </c>
      <c r="N18" s="29">
        <f>+(A17*N17)/1000</f>
        <v>5.0000000000000001E-3</v>
      </c>
      <c r="O18" s="29">
        <f>+(A17*O17)/1000</f>
        <v>0</v>
      </c>
      <c r="P18" s="29">
        <f>+(A17*P17)/1000</f>
        <v>0</v>
      </c>
      <c r="Q18" s="29">
        <f>+(A17*Q17)/1000</f>
        <v>0</v>
      </c>
      <c r="R18" s="29">
        <f>+(A17*R17)/1000</f>
        <v>0.05</v>
      </c>
      <c r="S18" s="29">
        <f>+(A17*S17)/1000</f>
        <v>7.0000000000000007E-2</v>
      </c>
      <c r="T18" s="29">
        <f>+(A17*T17)/1000</f>
        <v>8.0000000000000002E-3</v>
      </c>
      <c r="U18" s="29">
        <f>+(A17*U17)/1000</f>
        <v>8.0000000000000002E-3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X19" si="1">SUM(D13:D16)</f>
        <v>15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>SUM(N13:N16)</f>
        <v>0</v>
      </c>
      <c r="O19" s="30">
        <f t="shared" si="1"/>
        <v>50</v>
      </c>
      <c r="P19" s="30">
        <f t="shared" si="1"/>
        <v>20</v>
      </c>
      <c r="Q19" s="30">
        <f t="shared" si="1"/>
        <v>50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1">
        <f t="shared" si="1"/>
        <v>0</v>
      </c>
      <c r="X19" s="31">
        <f t="shared" si="1"/>
        <v>0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1.4999999999999999E-2</v>
      </c>
      <c r="E20" s="34">
        <f>+(A19*E19)/1000</f>
        <v>0</v>
      </c>
      <c r="F20" s="34">
        <f>+(A19*F19)/1000</f>
        <v>0</v>
      </c>
      <c r="G20" s="34">
        <f>+(A19*G19)/1000</f>
        <v>0</v>
      </c>
      <c r="H20" s="34">
        <f>+(A19*H19)/1000</f>
        <v>0</v>
      </c>
      <c r="I20" s="34">
        <f>+(A19*I19)/1000</f>
        <v>0</v>
      </c>
      <c r="J20" s="34">
        <f>+(A19*J19)/1000</f>
        <v>0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0</v>
      </c>
      <c r="O20" s="34">
        <f>+(A19*O19)/1000</f>
        <v>0.05</v>
      </c>
      <c r="P20" s="34">
        <f>+(A19*P19)/1000</f>
        <v>0.02</v>
      </c>
      <c r="Q20" s="34">
        <f>+(A19*Q19)/1000</f>
        <v>0.05</v>
      </c>
      <c r="R20" s="34">
        <f>+(A19*R19)/1000</f>
        <v>0</v>
      </c>
      <c r="S20" s="34">
        <f>+(A19*S19)/1000</f>
        <v>0</v>
      </c>
      <c r="T20" s="34">
        <f>+(A19*T19)/1000</f>
        <v>0</v>
      </c>
      <c r="U20" s="34">
        <f>+(A19*U19)/1000</f>
        <v>0</v>
      </c>
      <c r="V20" s="34">
        <f>+(A19*V19)/1000</f>
        <v>0</v>
      </c>
      <c r="W20" s="35">
        <f>+(A19*W19)/1000</f>
        <v>0</v>
      </c>
      <c r="X20" s="35">
        <f>+(A19*X19)/1000</f>
        <v>0</v>
      </c>
      <c r="Y20" s="7"/>
    </row>
    <row r="21" spans="1:25" x14ac:dyDescent="0.15">
      <c r="A21" s="98" t="s">
        <v>37</v>
      </c>
      <c r="B21" s="99"/>
      <c r="C21" s="36">
        <f>+C20+C18</f>
        <v>0.12</v>
      </c>
      <c r="D21" s="36">
        <f t="shared" ref="D21:X21" si="2">+D20+D18</f>
        <v>0.02</v>
      </c>
      <c r="E21" s="36">
        <f t="shared" si="2"/>
        <v>3.5000000000000003E-2</v>
      </c>
      <c r="F21" s="36">
        <f t="shared" si="2"/>
        <v>3.5000000000000003E-2</v>
      </c>
      <c r="G21" s="36">
        <f t="shared" si="2"/>
        <v>5.0000000000000001E-3</v>
      </c>
      <c r="H21" s="36">
        <f>+H20+H18</f>
        <v>1.4E-2</v>
      </c>
      <c r="I21" s="36">
        <f t="shared" si="2"/>
        <v>0.04</v>
      </c>
      <c r="J21" s="36">
        <f t="shared" si="2"/>
        <v>7.0000000000000007E-2</v>
      </c>
      <c r="K21" s="36">
        <f t="shared" si="2"/>
        <v>0.04</v>
      </c>
      <c r="L21" s="36">
        <f t="shared" si="2"/>
        <v>0.02</v>
      </c>
      <c r="M21" s="36">
        <f t="shared" si="2"/>
        <v>2.5000000000000001E-2</v>
      </c>
      <c r="N21" s="36">
        <f t="shared" si="2"/>
        <v>5.0000000000000001E-3</v>
      </c>
      <c r="O21" s="36">
        <f t="shared" si="2"/>
        <v>0.05</v>
      </c>
      <c r="P21" s="36">
        <f t="shared" si="2"/>
        <v>0.02</v>
      </c>
      <c r="Q21" s="36">
        <f t="shared" si="2"/>
        <v>0.05</v>
      </c>
      <c r="R21" s="36">
        <f t="shared" si="2"/>
        <v>0.05</v>
      </c>
      <c r="S21" s="36">
        <f t="shared" si="2"/>
        <v>7.0000000000000007E-2</v>
      </c>
      <c r="T21" s="36">
        <f t="shared" si="2"/>
        <v>8.0000000000000002E-3</v>
      </c>
      <c r="U21" s="36">
        <f t="shared" si="2"/>
        <v>8.0000000000000002E-3</v>
      </c>
      <c r="V21" s="36">
        <f t="shared" si="2"/>
        <v>0</v>
      </c>
      <c r="W21" s="37">
        <f t="shared" si="2"/>
        <v>0</v>
      </c>
      <c r="X21" s="37">
        <f t="shared" si="2"/>
        <v>0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608</v>
      </c>
      <c r="E22" s="38">
        <v>1290</v>
      </c>
      <c r="F22" s="38">
        <v>708</v>
      </c>
      <c r="G22" s="38">
        <v>399</v>
      </c>
      <c r="H22" s="38">
        <v>1650</v>
      </c>
      <c r="I22" s="38">
        <v>208</v>
      </c>
      <c r="J22" s="38">
        <v>1348</v>
      </c>
      <c r="K22" s="38">
        <v>154</v>
      </c>
      <c r="L22" s="38">
        <v>390</v>
      </c>
      <c r="M22" s="38">
        <v>153</v>
      </c>
      <c r="N22" s="38">
        <v>238</v>
      </c>
      <c r="O22" s="38">
        <v>330</v>
      </c>
      <c r="P22" s="38">
        <v>708</v>
      </c>
      <c r="Q22" s="38">
        <v>269</v>
      </c>
      <c r="R22" s="38">
        <v>318</v>
      </c>
      <c r="S22" s="38">
        <v>288</v>
      </c>
      <c r="T22" s="38">
        <v>147</v>
      </c>
      <c r="U22" s="38">
        <v>2948</v>
      </c>
      <c r="V22" s="38"/>
      <c r="W22" s="39"/>
      <c r="X22" s="39"/>
      <c r="Y22" s="7"/>
    </row>
    <row r="23" spans="1:25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>SUM(D18*D22)</f>
        <v>3.04</v>
      </c>
      <c r="E23" s="42">
        <f t="shared" ref="E23:X23" si="3">SUM(E18*E22)</f>
        <v>45.150000000000006</v>
      </c>
      <c r="F23" s="42">
        <f t="shared" si="3"/>
        <v>24.78</v>
      </c>
      <c r="G23" s="42">
        <f t="shared" si="3"/>
        <v>1.9950000000000001</v>
      </c>
      <c r="H23" s="42">
        <f t="shared" si="3"/>
        <v>23.1</v>
      </c>
      <c r="I23" s="42">
        <f>SUM(I18*I22)/1000</f>
        <v>8.320000000000001E-3</v>
      </c>
      <c r="J23" s="42">
        <f t="shared" si="3"/>
        <v>94.360000000000014</v>
      </c>
      <c r="K23" s="42">
        <f t="shared" si="3"/>
        <v>6.16</v>
      </c>
      <c r="L23" s="42">
        <f t="shared" si="3"/>
        <v>7.8</v>
      </c>
      <c r="M23" s="42">
        <f t="shared" si="3"/>
        <v>3.8250000000000002</v>
      </c>
      <c r="N23" s="42">
        <f t="shared" si="3"/>
        <v>1.19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15.9</v>
      </c>
      <c r="S23" s="42">
        <f t="shared" si="3"/>
        <v>20.160000000000004</v>
      </c>
      <c r="T23" s="42">
        <f t="shared" si="3"/>
        <v>1.1759999999999999</v>
      </c>
      <c r="U23" s="42">
        <f t="shared" si="3"/>
        <v>23.584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293.18832000000003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>SUM(D20*D22)</f>
        <v>9.1199999999999992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16.5</v>
      </c>
      <c r="P24" s="42">
        <f t="shared" si="4"/>
        <v>14.16</v>
      </c>
      <c r="Q24" s="42">
        <f t="shared" si="4"/>
        <v>13.450000000000001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63.710000000000008</v>
      </c>
    </row>
    <row r="25" spans="1:25" x14ac:dyDescent="0.15">
      <c r="A25" s="82" t="s">
        <v>40</v>
      </c>
      <c r="B25" s="83"/>
      <c r="C25" s="44">
        <f>SUM(C23:C24)</f>
        <v>31.44</v>
      </c>
      <c r="D25" s="44">
        <f t="shared" ref="D25:X25" si="5">+D21*D22</f>
        <v>12.16</v>
      </c>
      <c r="E25" s="44">
        <f t="shared" si="5"/>
        <v>45.150000000000006</v>
      </c>
      <c r="F25" s="44">
        <f t="shared" si="5"/>
        <v>24.78</v>
      </c>
      <c r="G25" s="44">
        <f t="shared" si="5"/>
        <v>1.9950000000000001</v>
      </c>
      <c r="H25" s="44">
        <f t="shared" si="5"/>
        <v>23.1</v>
      </c>
      <c r="I25" s="44">
        <f t="shared" si="5"/>
        <v>8.32</v>
      </c>
      <c r="J25" s="44">
        <f t="shared" si="5"/>
        <v>94.360000000000014</v>
      </c>
      <c r="K25" s="44">
        <f t="shared" si="5"/>
        <v>6.16</v>
      </c>
      <c r="L25" s="44">
        <f t="shared" si="5"/>
        <v>7.8</v>
      </c>
      <c r="M25" s="44">
        <f t="shared" si="5"/>
        <v>3.8250000000000002</v>
      </c>
      <c r="N25" s="44">
        <f t="shared" si="5"/>
        <v>1.19</v>
      </c>
      <c r="O25" s="44">
        <f t="shared" si="5"/>
        <v>16.5</v>
      </c>
      <c r="P25" s="44">
        <f t="shared" si="5"/>
        <v>14.16</v>
      </c>
      <c r="Q25" s="44">
        <f t="shared" si="5"/>
        <v>13.450000000000001</v>
      </c>
      <c r="R25" s="44">
        <f t="shared" si="5"/>
        <v>15.9</v>
      </c>
      <c r="S25" s="44">
        <f t="shared" si="5"/>
        <v>20.160000000000004</v>
      </c>
      <c r="T25" s="44">
        <f t="shared" si="5"/>
        <v>1.1759999999999999</v>
      </c>
      <c r="U25" s="44">
        <f t="shared" si="5"/>
        <v>23.584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365.21000000000004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7"/>
    </row>
    <row r="35" spans="1:25" ht="11.25" customHeight="1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7"/>
    </row>
    <row r="39" spans="1:25" ht="11.25" customHeight="1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7"/>
    </row>
    <row r="43" spans="1:25" ht="11.25" customHeight="1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J23" sqref="J23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4" width="4.28515625" style="1" customWidth="1"/>
    <col min="25" max="25" width="4.140625" style="1" customWidth="1"/>
    <col min="26" max="257" width="9.140625" style="1"/>
    <col min="258" max="258" width="3.85546875" style="1" customWidth="1"/>
    <col min="259" max="259" width="15.42578125" style="1" customWidth="1"/>
    <col min="260" max="281" width="4.140625" style="1" customWidth="1"/>
    <col min="282" max="513" width="9.140625" style="1"/>
    <col min="514" max="514" width="3.85546875" style="1" customWidth="1"/>
    <col min="515" max="515" width="15.42578125" style="1" customWidth="1"/>
    <col min="516" max="537" width="4.140625" style="1" customWidth="1"/>
    <col min="538" max="769" width="9.140625" style="1"/>
    <col min="770" max="770" width="3.85546875" style="1" customWidth="1"/>
    <col min="771" max="771" width="15.42578125" style="1" customWidth="1"/>
    <col min="772" max="793" width="4.140625" style="1" customWidth="1"/>
    <col min="794" max="1025" width="9.140625" style="1"/>
    <col min="1026" max="1026" width="3.85546875" style="1" customWidth="1"/>
    <col min="1027" max="1027" width="15.42578125" style="1" customWidth="1"/>
    <col min="1028" max="1049" width="4.140625" style="1" customWidth="1"/>
    <col min="1050" max="1281" width="9.140625" style="1"/>
    <col min="1282" max="1282" width="3.85546875" style="1" customWidth="1"/>
    <col min="1283" max="1283" width="15.42578125" style="1" customWidth="1"/>
    <col min="1284" max="1305" width="4.140625" style="1" customWidth="1"/>
    <col min="1306" max="1537" width="9.140625" style="1"/>
    <col min="1538" max="1538" width="3.85546875" style="1" customWidth="1"/>
    <col min="1539" max="1539" width="15.42578125" style="1" customWidth="1"/>
    <col min="1540" max="1561" width="4.140625" style="1" customWidth="1"/>
    <col min="1562" max="1793" width="9.140625" style="1"/>
    <col min="1794" max="1794" width="3.85546875" style="1" customWidth="1"/>
    <col min="1795" max="1795" width="15.42578125" style="1" customWidth="1"/>
    <col min="1796" max="1817" width="4.140625" style="1" customWidth="1"/>
    <col min="1818" max="2049" width="9.140625" style="1"/>
    <col min="2050" max="2050" width="3.85546875" style="1" customWidth="1"/>
    <col min="2051" max="2051" width="15.42578125" style="1" customWidth="1"/>
    <col min="2052" max="2073" width="4.140625" style="1" customWidth="1"/>
    <col min="2074" max="2305" width="9.140625" style="1"/>
    <col min="2306" max="2306" width="3.85546875" style="1" customWidth="1"/>
    <col min="2307" max="2307" width="15.42578125" style="1" customWidth="1"/>
    <col min="2308" max="2329" width="4.140625" style="1" customWidth="1"/>
    <col min="2330" max="2561" width="9.140625" style="1"/>
    <col min="2562" max="2562" width="3.85546875" style="1" customWidth="1"/>
    <col min="2563" max="2563" width="15.42578125" style="1" customWidth="1"/>
    <col min="2564" max="2585" width="4.140625" style="1" customWidth="1"/>
    <col min="2586" max="2817" width="9.140625" style="1"/>
    <col min="2818" max="2818" width="3.85546875" style="1" customWidth="1"/>
    <col min="2819" max="2819" width="15.42578125" style="1" customWidth="1"/>
    <col min="2820" max="2841" width="4.140625" style="1" customWidth="1"/>
    <col min="2842" max="3073" width="9.140625" style="1"/>
    <col min="3074" max="3074" width="3.85546875" style="1" customWidth="1"/>
    <col min="3075" max="3075" width="15.42578125" style="1" customWidth="1"/>
    <col min="3076" max="3097" width="4.140625" style="1" customWidth="1"/>
    <col min="3098" max="3329" width="9.140625" style="1"/>
    <col min="3330" max="3330" width="3.85546875" style="1" customWidth="1"/>
    <col min="3331" max="3331" width="15.42578125" style="1" customWidth="1"/>
    <col min="3332" max="3353" width="4.140625" style="1" customWidth="1"/>
    <col min="3354" max="3585" width="9.140625" style="1"/>
    <col min="3586" max="3586" width="3.85546875" style="1" customWidth="1"/>
    <col min="3587" max="3587" width="15.42578125" style="1" customWidth="1"/>
    <col min="3588" max="3609" width="4.140625" style="1" customWidth="1"/>
    <col min="3610" max="3841" width="9.140625" style="1"/>
    <col min="3842" max="3842" width="3.85546875" style="1" customWidth="1"/>
    <col min="3843" max="3843" width="15.42578125" style="1" customWidth="1"/>
    <col min="3844" max="3865" width="4.140625" style="1" customWidth="1"/>
    <col min="3866" max="4097" width="9.140625" style="1"/>
    <col min="4098" max="4098" width="3.85546875" style="1" customWidth="1"/>
    <col min="4099" max="4099" width="15.42578125" style="1" customWidth="1"/>
    <col min="4100" max="4121" width="4.140625" style="1" customWidth="1"/>
    <col min="4122" max="4353" width="9.140625" style="1"/>
    <col min="4354" max="4354" width="3.85546875" style="1" customWidth="1"/>
    <col min="4355" max="4355" width="15.42578125" style="1" customWidth="1"/>
    <col min="4356" max="4377" width="4.140625" style="1" customWidth="1"/>
    <col min="4378" max="4609" width="9.140625" style="1"/>
    <col min="4610" max="4610" width="3.85546875" style="1" customWidth="1"/>
    <col min="4611" max="4611" width="15.42578125" style="1" customWidth="1"/>
    <col min="4612" max="4633" width="4.140625" style="1" customWidth="1"/>
    <col min="4634" max="4865" width="9.140625" style="1"/>
    <col min="4866" max="4866" width="3.85546875" style="1" customWidth="1"/>
    <col min="4867" max="4867" width="15.42578125" style="1" customWidth="1"/>
    <col min="4868" max="4889" width="4.140625" style="1" customWidth="1"/>
    <col min="4890" max="5121" width="9.140625" style="1"/>
    <col min="5122" max="5122" width="3.85546875" style="1" customWidth="1"/>
    <col min="5123" max="5123" width="15.42578125" style="1" customWidth="1"/>
    <col min="5124" max="5145" width="4.140625" style="1" customWidth="1"/>
    <col min="5146" max="5377" width="9.140625" style="1"/>
    <col min="5378" max="5378" width="3.85546875" style="1" customWidth="1"/>
    <col min="5379" max="5379" width="15.42578125" style="1" customWidth="1"/>
    <col min="5380" max="5401" width="4.140625" style="1" customWidth="1"/>
    <col min="5402" max="5633" width="9.140625" style="1"/>
    <col min="5634" max="5634" width="3.85546875" style="1" customWidth="1"/>
    <col min="5635" max="5635" width="15.42578125" style="1" customWidth="1"/>
    <col min="5636" max="5657" width="4.140625" style="1" customWidth="1"/>
    <col min="5658" max="5889" width="9.140625" style="1"/>
    <col min="5890" max="5890" width="3.85546875" style="1" customWidth="1"/>
    <col min="5891" max="5891" width="15.42578125" style="1" customWidth="1"/>
    <col min="5892" max="5913" width="4.140625" style="1" customWidth="1"/>
    <col min="5914" max="6145" width="9.140625" style="1"/>
    <col min="6146" max="6146" width="3.85546875" style="1" customWidth="1"/>
    <col min="6147" max="6147" width="15.42578125" style="1" customWidth="1"/>
    <col min="6148" max="6169" width="4.140625" style="1" customWidth="1"/>
    <col min="6170" max="6401" width="9.140625" style="1"/>
    <col min="6402" max="6402" width="3.85546875" style="1" customWidth="1"/>
    <col min="6403" max="6403" width="15.42578125" style="1" customWidth="1"/>
    <col min="6404" max="6425" width="4.140625" style="1" customWidth="1"/>
    <col min="6426" max="6657" width="9.140625" style="1"/>
    <col min="6658" max="6658" width="3.85546875" style="1" customWidth="1"/>
    <col min="6659" max="6659" width="15.42578125" style="1" customWidth="1"/>
    <col min="6660" max="6681" width="4.140625" style="1" customWidth="1"/>
    <col min="6682" max="6913" width="9.140625" style="1"/>
    <col min="6914" max="6914" width="3.85546875" style="1" customWidth="1"/>
    <col min="6915" max="6915" width="15.42578125" style="1" customWidth="1"/>
    <col min="6916" max="6937" width="4.140625" style="1" customWidth="1"/>
    <col min="6938" max="7169" width="9.140625" style="1"/>
    <col min="7170" max="7170" width="3.85546875" style="1" customWidth="1"/>
    <col min="7171" max="7171" width="15.42578125" style="1" customWidth="1"/>
    <col min="7172" max="7193" width="4.140625" style="1" customWidth="1"/>
    <col min="7194" max="7425" width="9.140625" style="1"/>
    <col min="7426" max="7426" width="3.85546875" style="1" customWidth="1"/>
    <col min="7427" max="7427" width="15.42578125" style="1" customWidth="1"/>
    <col min="7428" max="7449" width="4.140625" style="1" customWidth="1"/>
    <col min="7450" max="7681" width="9.140625" style="1"/>
    <col min="7682" max="7682" width="3.85546875" style="1" customWidth="1"/>
    <col min="7683" max="7683" width="15.42578125" style="1" customWidth="1"/>
    <col min="7684" max="7705" width="4.140625" style="1" customWidth="1"/>
    <col min="7706" max="7937" width="9.140625" style="1"/>
    <col min="7938" max="7938" width="3.85546875" style="1" customWidth="1"/>
    <col min="7939" max="7939" width="15.42578125" style="1" customWidth="1"/>
    <col min="7940" max="7961" width="4.140625" style="1" customWidth="1"/>
    <col min="7962" max="8193" width="9.140625" style="1"/>
    <col min="8194" max="8194" width="3.85546875" style="1" customWidth="1"/>
    <col min="8195" max="8195" width="15.42578125" style="1" customWidth="1"/>
    <col min="8196" max="8217" width="4.140625" style="1" customWidth="1"/>
    <col min="8218" max="8449" width="9.140625" style="1"/>
    <col min="8450" max="8450" width="3.85546875" style="1" customWidth="1"/>
    <col min="8451" max="8451" width="15.42578125" style="1" customWidth="1"/>
    <col min="8452" max="8473" width="4.140625" style="1" customWidth="1"/>
    <col min="8474" max="8705" width="9.140625" style="1"/>
    <col min="8706" max="8706" width="3.85546875" style="1" customWidth="1"/>
    <col min="8707" max="8707" width="15.42578125" style="1" customWidth="1"/>
    <col min="8708" max="8729" width="4.140625" style="1" customWidth="1"/>
    <col min="8730" max="8961" width="9.140625" style="1"/>
    <col min="8962" max="8962" width="3.85546875" style="1" customWidth="1"/>
    <col min="8963" max="8963" width="15.42578125" style="1" customWidth="1"/>
    <col min="8964" max="8985" width="4.140625" style="1" customWidth="1"/>
    <col min="8986" max="9217" width="9.140625" style="1"/>
    <col min="9218" max="9218" width="3.85546875" style="1" customWidth="1"/>
    <col min="9219" max="9219" width="15.42578125" style="1" customWidth="1"/>
    <col min="9220" max="9241" width="4.140625" style="1" customWidth="1"/>
    <col min="9242" max="9473" width="9.140625" style="1"/>
    <col min="9474" max="9474" width="3.85546875" style="1" customWidth="1"/>
    <col min="9475" max="9475" width="15.42578125" style="1" customWidth="1"/>
    <col min="9476" max="9497" width="4.140625" style="1" customWidth="1"/>
    <col min="9498" max="9729" width="9.140625" style="1"/>
    <col min="9730" max="9730" width="3.85546875" style="1" customWidth="1"/>
    <col min="9731" max="9731" width="15.42578125" style="1" customWidth="1"/>
    <col min="9732" max="9753" width="4.140625" style="1" customWidth="1"/>
    <col min="9754" max="9985" width="9.140625" style="1"/>
    <col min="9986" max="9986" width="3.85546875" style="1" customWidth="1"/>
    <col min="9987" max="9987" width="15.42578125" style="1" customWidth="1"/>
    <col min="9988" max="10009" width="4.140625" style="1" customWidth="1"/>
    <col min="10010" max="10241" width="9.140625" style="1"/>
    <col min="10242" max="10242" width="3.85546875" style="1" customWidth="1"/>
    <col min="10243" max="10243" width="15.42578125" style="1" customWidth="1"/>
    <col min="10244" max="10265" width="4.140625" style="1" customWidth="1"/>
    <col min="10266" max="10497" width="9.140625" style="1"/>
    <col min="10498" max="10498" width="3.85546875" style="1" customWidth="1"/>
    <col min="10499" max="10499" width="15.42578125" style="1" customWidth="1"/>
    <col min="10500" max="10521" width="4.140625" style="1" customWidth="1"/>
    <col min="10522" max="10753" width="9.140625" style="1"/>
    <col min="10754" max="10754" width="3.85546875" style="1" customWidth="1"/>
    <col min="10755" max="10755" width="15.42578125" style="1" customWidth="1"/>
    <col min="10756" max="10777" width="4.140625" style="1" customWidth="1"/>
    <col min="10778" max="11009" width="9.140625" style="1"/>
    <col min="11010" max="11010" width="3.85546875" style="1" customWidth="1"/>
    <col min="11011" max="11011" width="15.42578125" style="1" customWidth="1"/>
    <col min="11012" max="11033" width="4.140625" style="1" customWidth="1"/>
    <col min="11034" max="11265" width="9.140625" style="1"/>
    <col min="11266" max="11266" width="3.85546875" style="1" customWidth="1"/>
    <col min="11267" max="11267" width="15.42578125" style="1" customWidth="1"/>
    <col min="11268" max="11289" width="4.140625" style="1" customWidth="1"/>
    <col min="11290" max="11521" width="9.140625" style="1"/>
    <col min="11522" max="11522" width="3.85546875" style="1" customWidth="1"/>
    <col min="11523" max="11523" width="15.42578125" style="1" customWidth="1"/>
    <col min="11524" max="11545" width="4.140625" style="1" customWidth="1"/>
    <col min="11546" max="11777" width="9.140625" style="1"/>
    <col min="11778" max="11778" width="3.85546875" style="1" customWidth="1"/>
    <col min="11779" max="11779" width="15.42578125" style="1" customWidth="1"/>
    <col min="11780" max="11801" width="4.140625" style="1" customWidth="1"/>
    <col min="11802" max="12033" width="9.140625" style="1"/>
    <col min="12034" max="12034" width="3.85546875" style="1" customWidth="1"/>
    <col min="12035" max="12035" width="15.42578125" style="1" customWidth="1"/>
    <col min="12036" max="12057" width="4.140625" style="1" customWidth="1"/>
    <col min="12058" max="12289" width="9.140625" style="1"/>
    <col min="12290" max="12290" width="3.85546875" style="1" customWidth="1"/>
    <col min="12291" max="12291" width="15.42578125" style="1" customWidth="1"/>
    <col min="12292" max="12313" width="4.140625" style="1" customWidth="1"/>
    <col min="12314" max="12545" width="9.140625" style="1"/>
    <col min="12546" max="12546" width="3.85546875" style="1" customWidth="1"/>
    <col min="12547" max="12547" width="15.42578125" style="1" customWidth="1"/>
    <col min="12548" max="12569" width="4.140625" style="1" customWidth="1"/>
    <col min="12570" max="12801" width="9.140625" style="1"/>
    <col min="12802" max="12802" width="3.85546875" style="1" customWidth="1"/>
    <col min="12803" max="12803" width="15.42578125" style="1" customWidth="1"/>
    <col min="12804" max="12825" width="4.140625" style="1" customWidth="1"/>
    <col min="12826" max="13057" width="9.140625" style="1"/>
    <col min="13058" max="13058" width="3.85546875" style="1" customWidth="1"/>
    <col min="13059" max="13059" width="15.42578125" style="1" customWidth="1"/>
    <col min="13060" max="13081" width="4.140625" style="1" customWidth="1"/>
    <col min="13082" max="13313" width="9.140625" style="1"/>
    <col min="13314" max="13314" width="3.85546875" style="1" customWidth="1"/>
    <col min="13315" max="13315" width="15.42578125" style="1" customWidth="1"/>
    <col min="13316" max="13337" width="4.140625" style="1" customWidth="1"/>
    <col min="13338" max="13569" width="9.140625" style="1"/>
    <col min="13570" max="13570" width="3.85546875" style="1" customWidth="1"/>
    <col min="13571" max="13571" width="15.42578125" style="1" customWidth="1"/>
    <col min="13572" max="13593" width="4.140625" style="1" customWidth="1"/>
    <col min="13594" max="13825" width="9.140625" style="1"/>
    <col min="13826" max="13826" width="3.85546875" style="1" customWidth="1"/>
    <col min="13827" max="13827" width="15.42578125" style="1" customWidth="1"/>
    <col min="13828" max="13849" width="4.140625" style="1" customWidth="1"/>
    <col min="13850" max="14081" width="9.140625" style="1"/>
    <col min="14082" max="14082" width="3.85546875" style="1" customWidth="1"/>
    <col min="14083" max="14083" width="15.42578125" style="1" customWidth="1"/>
    <col min="14084" max="14105" width="4.140625" style="1" customWidth="1"/>
    <col min="14106" max="14337" width="9.140625" style="1"/>
    <col min="14338" max="14338" width="3.85546875" style="1" customWidth="1"/>
    <col min="14339" max="14339" width="15.42578125" style="1" customWidth="1"/>
    <col min="14340" max="14361" width="4.140625" style="1" customWidth="1"/>
    <col min="14362" max="14593" width="9.140625" style="1"/>
    <col min="14594" max="14594" width="3.85546875" style="1" customWidth="1"/>
    <col min="14595" max="14595" width="15.42578125" style="1" customWidth="1"/>
    <col min="14596" max="14617" width="4.140625" style="1" customWidth="1"/>
    <col min="14618" max="14849" width="9.140625" style="1"/>
    <col min="14850" max="14850" width="3.85546875" style="1" customWidth="1"/>
    <col min="14851" max="14851" width="15.42578125" style="1" customWidth="1"/>
    <col min="14852" max="14873" width="4.140625" style="1" customWidth="1"/>
    <col min="14874" max="15105" width="9.140625" style="1"/>
    <col min="15106" max="15106" width="3.85546875" style="1" customWidth="1"/>
    <col min="15107" max="15107" width="15.42578125" style="1" customWidth="1"/>
    <col min="15108" max="15129" width="4.140625" style="1" customWidth="1"/>
    <col min="15130" max="15361" width="9.140625" style="1"/>
    <col min="15362" max="15362" width="3.85546875" style="1" customWidth="1"/>
    <col min="15363" max="15363" width="15.42578125" style="1" customWidth="1"/>
    <col min="15364" max="15385" width="4.140625" style="1" customWidth="1"/>
    <col min="15386" max="15617" width="9.140625" style="1"/>
    <col min="15618" max="15618" width="3.85546875" style="1" customWidth="1"/>
    <col min="15619" max="15619" width="15.42578125" style="1" customWidth="1"/>
    <col min="15620" max="15641" width="4.140625" style="1" customWidth="1"/>
    <col min="15642" max="15873" width="9.140625" style="1"/>
    <col min="15874" max="15874" width="3.85546875" style="1" customWidth="1"/>
    <col min="15875" max="15875" width="15.42578125" style="1" customWidth="1"/>
    <col min="15876" max="15897" width="4.140625" style="1" customWidth="1"/>
    <col min="15898" max="16129" width="9.140625" style="1"/>
    <col min="16130" max="16130" width="3.85546875" style="1" customWidth="1"/>
    <col min="16131" max="16131" width="15.42578125" style="1" customWidth="1"/>
    <col min="16132" max="16153" width="4.140625" style="1" customWidth="1"/>
    <col min="16154" max="16384" width="9.140625" style="1"/>
  </cols>
  <sheetData>
    <row r="1" spans="1:26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6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 t="s">
        <v>122</v>
      </c>
      <c r="Q2" s="86"/>
      <c r="R2" s="86"/>
      <c r="S2" s="86"/>
      <c r="T2" s="5"/>
      <c r="U2" s="5"/>
      <c r="V2" s="5"/>
    </row>
    <row r="3" spans="1:26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6"/>
      <c r="Z3" s="7"/>
    </row>
    <row r="4" spans="1:26" ht="58.5" thickBot="1" x14ac:dyDescent="0.2">
      <c r="A4" s="89"/>
      <c r="B4" s="90"/>
      <c r="C4" s="8" t="s">
        <v>5</v>
      </c>
      <c r="D4" s="9" t="s">
        <v>6</v>
      </c>
      <c r="E4" s="10" t="s">
        <v>7</v>
      </c>
      <c r="F4" s="10" t="s">
        <v>8</v>
      </c>
      <c r="G4" s="10" t="s">
        <v>66</v>
      </c>
      <c r="H4" s="10" t="s">
        <v>9</v>
      </c>
      <c r="I4" s="11" t="s">
        <v>11</v>
      </c>
      <c r="J4" s="10" t="s">
        <v>67</v>
      </c>
      <c r="K4" s="10" t="s">
        <v>56</v>
      </c>
      <c r="L4" s="10" t="s">
        <v>45</v>
      </c>
      <c r="M4" s="10" t="s">
        <v>57</v>
      </c>
      <c r="N4" s="11" t="s">
        <v>13</v>
      </c>
      <c r="O4" s="10" t="s">
        <v>16</v>
      </c>
      <c r="P4" s="10" t="s">
        <v>19</v>
      </c>
      <c r="Q4" s="10" t="s">
        <v>68</v>
      </c>
      <c r="R4" s="10" t="s">
        <v>51</v>
      </c>
      <c r="S4" s="10" t="s">
        <v>78</v>
      </c>
      <c r="T4" s="10" t="s">
        <v>21</v>
      </c>
      <c r="U4" s="11" t="s">
        <v>17</v>
      </c>
      <c r="V4" s="12" t="s">
        <v>69</v>
      </c>
      <c r="W4" s="9" t="s">
        <v>54</v>
      </c>
      <c r="X4" s="9"/>
      <c r="Y4" s="9" t="s">
        <v>53</v>
      </c>
      <c r="Z4" s="7"/>
    </row>
    <row r="5" spans="1:26" x14ac:dyDescent="0.15">
      <c r="A5" s="94" t="s">
        <v>22</v>
      </c>
      <c r="B5" s="13" t="s">
        <v>71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v>70</v>
      </c>
      <c r="S5" s="14">
        <v>70</v>
      </c>
      <c r="T5" s="14"/>
      <c r="U5" s="14"/>
      <c r="V5" s="15"/>
      <c r="W5" s="15"/>
      <c r="X5" s="15"/>
      <c r="Y5" s="15"/>
      <c r="Z5" s="7"/>
    </row>
    <row r="6" spans="1:26" x14ac:dyDescent="0.15">
      <c r="A6" s="95"/>
      <c r="B6" s="16" t="s">
        <v>72</v>
      </c>
      <c r="C6" s="17"/>
      <c r="D6" s="17">
        <v>5</v>
      </c>
      <c r="E6" s="17"/>
      <c r="F6" s="17"/>
      <c r="G6" s="17">
        <f>1/10</f>
        <v>0.1</v>
      </c>
      <c r="H6" s="17">
        <v>18</v>
      </c>
      <c r="I6" s="17"/>
      <c r="J6" s="17"/>
      <c r="K6" s="17"/>
      <c r="L6" s="17"/>
      <c r="M6" s="17"/>
      <c r="N6" s="17"/>
      <c r="O6" s="17"/>
      <c r="P6" s="17">
        <v>28</v>
      </c>
      <c r="Q6" s="17"/>
      <c r="R6" s="17"/>
      <c r="S6" s="17"/>
      <c r="T6" s="17"/>
      <c r="U6" s="17">
        <v>25</v>
      </c>
      <c r="V6" s="18"/>
      <c r="W6" s="18"/>
      <c r="X6" s="18"/>
      <c r="Y6" s="18"/>
      <c r="Z6" s="7"/>
    </row>
    <row r="7" spans="1:26" x14ac:dyDescent="0.15">
      <c r="A7" s="95"/>
      <c r="B7" s="16" t="s">
        <v>80</v>
      </c>
      <c r="C7" s="17"/>
      <c r="D7" s="17"/>
      <c r="E7" s="17"/>
      <c r="F7" s="17">
        <v>7</v>
      </c>
      <c r="G7" s="17"/>
      <c r="H7" s="17">
        <v>20</v>
      </c>
      <c r="I7" s="17"/>
      <c r="J7" s="17"/>
      <c r="K7" s="17"/>
      <c r="L7" s="17"/>
      <c r="M7" s="17"/>
      <c r="N7" s="17"/>
      <c r="O7" s="17"/>
      <c r="P7" s="17"/>
      <c r="Q7" s="17"/>
      <c r="R7" s="17">
        <v>30</v>
      </c>
      <c r="S7" s="17"/>
      <c r="T7" s="17"/>
      <c r="U7" s="17"/>
      <c r="V7" s="18"/>
      <c r="W7" s="18"/>
      <c r="X7" s="18"/>
      <c r="Y7" s="18"/>
      <c r="Z7" s="7"/>
    </row>
    <row r="8" spans="1:26" ht="11.25" thickBot="1" x14ac:dyDescent="0.2">
      <c r="A8" s="96"/>
      <c r="B8" s="19" t="s">
        <v>73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21"/>
      <c r="Z8" s="7"/>
    </row>
    <row r="9" spans="1:26" x14ac:dyDescent="0.15">
      <c r="A9" s="94" t="s">
        <v>26</v>
      </c>
      <c r="B9" s="13" t="s">
        <v>11</v>
      </c>
      <c r="C9" s="14"/>
      <c r="D9" s="14"/>
      <c r="E9" s="14"/>
      <c r="F9" s="14"/>
      <c r="G9" s="14"/>
      <c r="H9" s="14"/>
      <c r="I9" s="14">
        <v>40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15"/>
      <c r="X9" s="15"/>
      <c r="Y9" s="15"/>
      <c r="Z9" s="7"/>
    </row>
    <row r="10" spans="1:26" x14ac:dyDescent="0.15">
      <c r="A10" s="95"/>
      <c r="B10" s="22" t="s">
        <v>56</v>
      </c>
      <c r="C10" s="17"/>
      <c r="D10" s="17"/>
      <c r="E10" s="17"/>
      <c r="F10" s="17"/>
      <c r="G10" s="17"/>
      <c r="H10" s="17"/>
      <c r="I10" s="17"/>
      <c r="J10" s="17"/>
      <c r="K10" s="17">
        <v>40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8"/>
      <c r="X10" s="18"/>
      <c r="Y10" s="18"/>
      <c r="Z10" s="7"/>
    </row>
    <row r="11" spans="1:26" x14ac:dyDescent="0.15">
      <c r="A11" s="95"/>
      <c r="B11" s="22" t="s">
        <v>74</v>
      </c>
      <c r="C11" s="17"/>
      <c r="D11" s="17"/>
      <c r="E11" s="17">
        <v>8</v>
      </c>
      <c r="F11" s="17"/>
      <c r="G11" s="17">
        <f>1/20</f>
        <v>0.05</v>
      </c>
      <c r="H11" s="17"/>
      <c r="I11" s="17">
        <v>7</v>
      </c>
      <c r="J11" s="17">
        <v>2</v>
      </c>
      <c r="K11" s="17"/>
      <c r="L11" s="17">
        <v>15</v>
      </c>
      <c r="M11" s="17">
        <v>25</v>
      </c>
      <c r="N11" s="17">
        <v>45</v>
      </c>
      <c r="O11" s="17">
        <v>5</v>
      </c>
      <c r="P11" s="17"/>
      <c r="Q11" s="17"/>
      <c r="R11" s="17"/>
      <c r="S11" s="17"/>
      <c r="T11" s="17">
        <v>5</v>
      </c>
      <c r="U11" s="17"/>
      <c r="V11" s="18"/>
      <c r="W11" s="18"/>
      <c r="X11" s="18"/>
      <c r="Y11" s="18"/>
      <c r="Z11" s="7" t="s">
        <v>75</v>
      </c>
    </row>
    <row r="12" spans="1:26" ht="11.25" thickBot="1" x14ac:dyDescent="0.2">
      <c r="A12" s="96"/>
      <c r="B12" s="19" t="s">
        <v>25</v>
      </c>
      <c r="C12" s="20">
        <v>40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21"/>
      <c r="Z12" s="7"/>
    </row>
    <row r="13" spans="1:26" ht="11.25" thickBot="1" x14ac:dyDescent="0.2">
      <c r="A13" s="94" t="s">
        <v>30</v>
      </c>
      <c r="B13" s="13" t="s">
        <v>54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5">
        <f>1/8</f>
        <v>0.125</v>
      </c>
      <c r="X13" s="15"/>
      <c r="Y13" s="15"/>
      <c r="Z13" s="7"/>
    </row>
    <row r="14" spans="1:26" x14ac:dyDescent="0.15">
      <c r="A14" s="95"/>
      <c r="B14" s="16" t="s">
        <v>76</v>
      </c>
      <c r="C14" s="17"/>
      <c r="D14" s="17">
        <v>15</v>
      </c>
      <c r="E14" s="17"/>
      <c r="F14" s="17"/>
      <c r="G14" s="17"/>
      <c r="H14" s="17"/>
      <c r="I14" s="17"/>
      <c r="J14" s="17"/>
      <c r="K14" s="14"/>
      <c r="L14" s="17"/>
      <c r="M14" s="17"/>
      <c r="N14" s="17"/>
      <c r="O14" s="17"/>
      <c r="P14" s="17"/>
      <c r="Q14" s="17">
        <v>50</v>
      </c>
      <c r="R14" s="17"/>
      <c r="S14" s="17"/>
      <c r="T14" s="17"/>
      <c r="U14" s="17"/>
      <c r="V14" s="18"/>
      <c r="W14" s="18"/>
      <c r="X14" s="18"/>
      <c r="Y14" s="18">
        <v>15</v>
      </c>
      <c r="Z14" s="7"/>
    </row>
    <row r="15" spans="1:26" x14ac:dyDescent="0.15">
      <c r="A15" s="95"/>
      <c r="B15" s="16" t="s">
        <v>79</v>
      </c>
      <c r="C15" s="17">
        <v>40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8"/>
      <c r="X15" s="18"/>
      <c r="Y15" s="18"/>
      <c r="Z15" s="7"/>
    </row>
    <row r="16" spans="1:26" ht="11.25" thickBot="1" x14ac:dyDescent="0.2">
      <c r="A16" s="97"/>
      <c r="B16" s="19" t="s">
        <v>69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>
        <v>17</v>
      </c>
      <c r="W16" s="21"/>
      <c r="X16" s="21"/>
      <c r="Y16" s="21"/>
      <c r="Z16" s="7"/>
    </row>
    <row r="17" spans="1:26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Y17" si="0">SUM(D5:D12)</f>
        <v>5</v>
      </c>
      <c r="E17" s="25">
        <f t="shared" si="0"/>
        <v>8</v>
      </c>
      <c r="F17" s="25">
        <f t="shared" si="0"/>
        <v>7</v>
      </c>
      <c r="G17" s="25">
        <f t="shared" si="0"/>
        <v>0.15000000000000002</v>
      </c>
      <c r="H17" s="25">
        <f t="shared" si="0"/>
        <v>38</v>
      </c>
      <c r="I17" s="25">
        <f t="shared" si="0"/>
        <v>47</v>
      </c>
      <c r="J17" s="25">
        <f t="shared" si="0"/>
        <v>2</v>
      </c>
      <c r="K17" s="25">
        <f t="shared" si="0"/>
        <v>40</v>
      </c>
      <c r="L17" s="25">
        <f t="shared" si="0"/>
        <v>15</v>
      </c>
      <c r="M17" s="25">
        <f t="shared" si="0"/>
        <v>25</v>
      </c>
      <c r="N17" s="25">
        <f t="shared" si="0"/>
        <v>45</v>
      </c>
      <c r="O17" s="25">
        <f t="shared" si="0"/>
        <v>5</v>
      </c>
      <c r="P17" s="25">
        <f t="shared" si="0"/>
        <v>28</v>
      </c>
      <c r="Q17" s="25">
        <f t="shared" si="0"/>
        <v>0</v>
      </c>
      <c r="R17" s="25">
        <f t="shared" si="0"/>
        <v>100</v>
      </c>
      <c r="S17" s="25">
        <f t="shared" si="0"/>
        <v>70</v>
      </c>
      <c r="T17" s="25">
        <f t="shared" si="0"/>
        <v>5</v>
      </c>
      <c r="U17" s="25">
        <f t="shared" si="0"/>
        <v>25</v>
      </c>
      <c r="V17" s="25">
        <f t="shared" si="0"/>
        <v>0</v>
      </c>
      <c r="W17" s="26">
        <f t="shared" si="0"/>
        <v>0</v>
      </c>
      <c r="X17" s="26"/>
      <c r="Y17" s="26">
        <f t="shared" si="0"/>
        <v>0</v>
      </c>
      <c r="Z17" s="7"/>
    </row>
    <row r="18" spans="1:26" x14ac:dyDescent="0.15">
      <c r="A18" s="27"/>
      <c r="B18" s="28" t="s">
        <v>34</v>
      </c>
      <c r="C18" s="29">
        <f>SUM(A17*C17)/1000</f>
        <v>0.08</v>
      </c>
      <c r="D18" s="29">
        <f>+(A17*D17)/1000</f>
        <v>5.0000000000000001E-3</v>
      </c>
      <c r="E18" s="29">
        <f>+(A17*E17)/1000</f>
        <v>8.0000000000000002E-3</v>
      </c>
      <c r="F18" s="29">
        <f>+(A17*F17)/1000</f>
        <v>7.0000000000000001E-3</v>
      </c>
      <c r="G18" s="29">
        <f>+(A17*G17)</f>
        <v>0.15000000000000002</v>
      </c>
      <c r="H18" s="29">
        <f>+(A17*H17)/1000</f>
        <v>3.7999999999999999E-2</v>
      </c>
      <c r="I18" s="29">
        <f>+(A17*I17)/1000</f>
        <v>4.7E-2</v>
      </c>
      <c r="J18" s="29">
        <f>+(A17*J17)/1000</f>
        <v>2E-3</v>
      </c>
      <c r="K18" s="29">
        <f>+(A17*K17)/1000</f>
        <v>0.04</v>
      </c>
      <c r="L18" s="29">
        <f>+(A17*L17)/1000</f>
        <v>1.4999999999999999E-2</v>
      </c>
      <c r="M18" s="29">
        <f>+(A17*M17)/1000</f>
        <v>2.5000000000000001E-2</v>
      </c>
      <c r="N18" s="29">
        <f>+(A17*N17)/1000</f>
        <v>4.4999999999999998E-2</v>
      </c>
      <c r="O18" s="29">
        <f>+(A17*O17)/1000</f>
        <v>5.0000000000000001E-3</v>
      </c>
      <c r="P18" s="29">
        <f>+(A17*P17)/1000</f>
        <v>2.8000000000000001E-2</v>
      </c>
      <c r="Q18" s="29">
        <f>+(A17*Q17)/1000</f>
        <v>0</v>
      </c>
      <c r="R18" s="29">
        <f>+(A17*R17)/1000</f>
        <v>0.1</v>
      </c>
      <c r="S18" s="29">
        <f>+(A17*S17)/1000</f>
        <v>7.0000000000000007E-2</v>
      </c>
      <c r="T18" s="29">
        <f>+(A17*T17)/1000</f>
        <v>5.0000000000000001E-3</v>
      </c>
      <c r="U18" s="29">
        <f>+(A17*U17)/1000</f>
        <v>2.5000000000000001E-2</v>
      </c>
      <c r="V18" s="29">
        <f>+(A17*V17)/1000</f>
        <v>0</v>
      </c>
      <c r="W18" s="29">
        <f>+(A17*W17)/1000</f>
        <v>0</v>
      </c>
      <c r="X18" s="29"/>
      <c r="Y18" s="29">
        <f>+(A17*Y17)/1000</f>
        <v>0</v>
      </c>
      <c r="Z18" s="7"/>
    </row>
    <row r="19" spans="1:26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Y19" si="1">SUM(D13:D16)</f>
        <v>15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>SUM(N13:N16)</f>
        <v>0</v>
      </c>
      <c r="O19" s="30">
        <f t="shared" si="1"/>
        <v>0</v>
      </c>
      <c r="P19" s="30">
        <f t="shared" si="1"/>
        <v>0</v>
      </c>
      <c r="Q19" s="30">
        <f t="shared" si="1"/>
        <v>50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17</v>
      </c>
      <c r="W19" s="31">
        <f t="shared" si="1"/>
        <v>0.125</v>
      </c>
      <c r="X19" s="31"/>
      <c r="Y19" s="31">
        <f t="shared" si="1"/>
        <v>15</v>
      </c>
      <c r="Z19" s="7"/>
    </row>
    <row r="20" spans="1:26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1.4999999999999999E-2</v>
      </c>
      <c r="E20" s="34">
        <f>+(A19*E19)/1000</f>
        <v>0</v>
      </c>
      <c r="F20" s="34">
        <f>+(A19*F19)/1000</f>
        <v>0</v>
      </c>
      <c r="G20" s="34">
        <f>+(A19*G19)/1000</f>
        <v>0</v>
      </c>
      <c r="H20" s="34">
        <f>+(A19*H19)/1000</f>
        <v>0</v>
      </c>
      <c r="I20" s="34">
        <f>+(A19*I19)/1000</f>
        <v>0</v>
      </c>
      <c r="J20" s="34">
        <f>+(A19*J19)/1000</f>
        <v>0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0</v>
      </c>
      <c r="O20" s="34">
        <f>+(A19*O19)/1000</f>
        <v>0</v>
      </c>
      <c r="P20" s="34">
        <f>+(A19*P19)/1000</f>
        <v>0</v>
      </c>
      <c r="Q20" s="34">
        <f>+(A19*Q19)/1000</f>
        <v>0.05</v>
      </c>
      <c r="R20" s="34">
        <f>+(A19*R19)/1000</f>
        <v>0</v>
      </c>
      <c r="S20" s="34">
        <f>+(A19*S19)/1000</f>
        <v>0</v>
      </c>
      <c r="T20" s="34">
        <f>+(A19*T19)/1000</f>
        <v>0</v>
      </c>
      <c r="U20" s="34">
        <f>+(A19*U19)/1000</f>
        <v>0</v>
      </c>
      <c r="V20" s="34">
        <f>+(A19*V19)/1000</f>
        <v>1.7000000000000001E-2</v>
      </c>
      <c r="W20" s="35">
        <f>+(A19*W19)</f>
        <v>0.125</v>
      </c>
      <c r="X20" s="35"/>
      <c r="Y20" s="35">
        <f>+(A19*Y19)/1000</f>
        <v>1.4999999999999999E-2</v>
      </c>
      <c r="Z20" s="7"/>
    </row>
    <row r="21" spans="1:26" x14ac:dyDescent="0.15">
      <c r="A21" s="98" t="s">
        <v>37</v>
      </c>
      <c r="B21" s="99"/>
      <c r="C21" s="36">
        <f>+C20+C18</f>
        <v>0.12</v>
      </c>
      <c r="D21" s="36">
        <f t="shared" ref="D21:Y21" si="2">+D20+D18</f>
        <v>0.02</v>
      </c>
      <c r="E21" s="36">
        <f t="shared" si="2"/>
        <v>8.0000000000000002E-3</v>
      </c>
      <c r="F21" s="36">
        <f t="shared" si="2"/>
        <v>7.0000000000000001E-3</v>
      </c>
      <c r="G21" s="36">
        <f t="shared" si="2"/>
        <v>0.15000000000000002</v>
      </c>
      <c r="H21" s="36">
        <f t="shared" si="2"/>
        <v>3.7999999999999999E-2</v>
      </c>
      <c r="I21" s="36">
        <f t="shared" si="2"/>
        <v>4.7E-2</v>
      </c>
      <c r="J21" s="36">
        <f t="shared" si="2"/>
        <v>2E-3</v>
      </c>
      <c r="K21" s="36">
        <f t="shared" si="2"/>
        <v>0.04</v>
      </c>
      <c r="L21" s="36">
        <f t="shared" si="2"/>
        <v>1.4999999999999999E-2</v>
      </c>
      <c r="M21" s="36">
        <f t="shared" si="2"/>
        <v>2.5000000000000001E-2</v>
      </c>
      <c r="N21" s="36">
        <f t="shared" si="2"/>
        <v>4.4999999999999998E-2</v>
      </c>
      <c r="O21" s="36">
        <f t="shared" si="2"/>
        <v>5.0000000000000001E-3</v>
      </c>
      <c r="P21" s="36">
        <f t="shared" si="2"/>
        <v>2.8000000000000001E-2</v>
      </c>
      <c r="Q21" s="36">
        <f t="shared" si="2"/>
        <v>0.05</v>
      </c>
      <c r="R21" s="36">
        <f t="shared" si="2"/>
        <v>0.1</v>
      </c>
      <c r="S21" s="36">
        <f t="shared" si="2"/>
        <v>7.0000000000000007E-2</v>
      </c>
      <c r="T21" s="36">
        <f t="shared" si="2"/>
        <v>5.0000000000000001E-3</v>
      </c>
      <c r="U21" s="36">
        <f t="shared" si="2"/>
        <v>2.5000000000000001E-2</v>
      </c>
      <c r="V21" s="36">
        <f t="shared" si="2"/>
        <v>1.7000000000000001E-2</v>
      </c>
      <c r="W21" s="37">
        <f t="shared" si="2"/>
        <v>0.125</v>
      </c>
      <c r="X21" s="37"/>
      <c r="Y21" s="37">
        <f t="shared" si="2"/>
        <v>1.4999999999999999E-2</v>
      </c>
      <c r="Z21" s="7"/>
    </row>
    <row r="22" spans="1:26" x14ac:dyDescent="0.15">
      <c r="A22" s="91" t="s">
        <v>38</v>
      </c>
      <c r="B22" s="93"/>
      <c r="C22" s="38">
        <v>262</v>
      </c>
      <c r="D22" s="38">
        <v>608</v>
      </c>
      <c r="E22" s="38">
        <v>2948</v>
      </c>
      <c r="F22" s="38">
        <v>1650</v>
      </c>
      <c r="G22" s="38">
        <v>57</v>
      </c>
      <c r="H22" s="38">
        <v>399</v>
      </c>
      <c r="I22" s="38">
        <v>187</v>
      </c>
      <c r="J22" s="38">
        <v>677</v>
      </c>
      <c r="K22" s="38">
        <v>154</v>
      </c>
      <c r="L22" s="38">
        <v>390</v>
      </c>
      <c r="M22" s="38">
        <v>153</v>
      </c>
      <c r="N22" s="38">
        <v>2644</v>
      </c>
      <c r="O22" s="38">
        <v>238</v>
      </c>
      <c r="P22" s="38">
        <v>227</v>
      </c>
      <c r="Q22" s="38">
        <v>444</v>
      </c>
      <c r="R22" s="38">
        <v>318</v>
      </c>
      <c r="S22" s="38">
        <v>300</v>
      </c>
      <c r="T22" s="38">
        <v>147</v>
      </c>
      <c r="U22" s="38">
        <v>330</v>
      </c>
      <c r="V22" s="38">
        <v>1850</v>
      </c>
      <c r="W22" s="39">
        <v>208</v>
      </c>
      <c r="X22" s="39"/>
      <c r="Y22" s="39">
        <v>787</v>
      </c>
      <c r="Z22" s="7"/>
    </row>
    <row r="23" spans="1:26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>SUM(D18*D22)</f>
        <v>3.04</v>
      </c>
      <c r="E23" s="42">
        <f t="shared" ref="E23:Y23" si="3">SUM(E18*E22)</f>
        <v>23.584</v>
      </c>
      <c r="F23" s="42">
        <f t="shared" si="3"/>
        <v>11.55</v>
      </c>
      <c r="G23" s="42">
        <f t="shared" si="3"/>
        <v>8.5500000000000007</v>
      </c>
      <c r="H23" s="42">
        <f t="shared" si="3"/>
        <v>15.161999999999999</v>
      </c>
      <c r="I23" s="42">
        <f t="shared" si="3"/>
        <v>8.7889999999999997</v>
      </c>
      <c r="J23" s="42">
        <f t="shared" si="3"/>
        <v>1.3540000000000001</v>
      </c>
      <c r="K23" s="42">
        <f t="shared" si="3"/>
        <v>6.16</v>
      </c>
      <c r="L23" s="42">
        <f t="shared" si="3"/>
        <v>5.85</v>
      </c>
      <c r="M23" s="42">
        <f t="shared" si="3"/>
        <v>3.8250000000000002</v>
      </c>
      <c r="N23" s="42">
        <f t="shared" si="3"/>
        <v>118.97999999999999</v>
      </c>
      <c r="O23" s="42">
        <f t="shared" si="3"/>
        <v>1.19</v>
      </c>
      <c r="P23" s="42">
        <f t="shared" si="3"/>
        <v>6.3559999999999999</v>
      </c>
      <c r="Q23" s="42">
        <f t="shared" si="3"/>
        <v>0</v>
      </c>
      <c r="R23" s="42">
        <f t="shared" si="3"/>
        <v>31.8</v>
      </c>
      <c r="S23" s="42">
        <f t="shared" si="3"/>
        <v>21.000000000000004</v>
      </c>
      <c r="T23" s="42">
        <f t="shared" si="3"/>
        <v>0.73499999999999999</v>
      </c>
      <c r="U23" s="42">
        <f t="shared" si="3"/>
        <v>8.25</v>
      </c>
      <c r="V23" s="42">
        <f t="shared" si="3"/>
        <v>0</v>
      </c>
      <c r="W23" s="42">
        <f t="shared" si="3"/>
        <v>0</v>
      </c>
      <c r="X23" s="42"/>
      <c r="Y23" s="42">
        <f t="shared" si="3"/>
        <v>0</v>
      </c>
      <c r="Z23" s="43">
        <f>SUM(C23:Y23)</f>
        <v>297.13499999999999</v>
      </c>
    </row>
    <row r="24" spans="1:26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>SUM(D20*D22)</f>
        <v>9.1199999999999992</v>
      </c>
      <c r="E24" s="42">
        <f t="shared" ref="E24:Y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22.200000000000003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31.450000000000003</v>
      </c>
      <c r="W24" s="42">
        <f t="shared" si="4"/>
        <v>26</v>
      </c>
      <c r="X24" s="42"/>
      <c r="Y24" s="42">
        <f t="shared" si="4"/>
        <v>11.805</v>
      </c>
      <c r="Z24" s="43">
        <f>SUM(C24:Y24)</f>
        <v>111.05500000000001</v>
      </c>
    </row>
    <row r="25" spans="1:26" x14ac:dyDescent="0.15">
      <c r="A25" s="82" t="s">
        <v>40</v>
      </c>
      <c r="B25" s="83"/>
      <c r="C25" s="44">
        <f>SUM(C23:C24)</f>
        <v>31.44</v>
      </c>
      <c r="D25" s="44">
        <f t="shared" ref="D25:Y25" si="5">+D21*D22</f>
        <v>12.16</v>
      </c>
      <c r="E25" s="44">
        <f t="shared" si="5"/>
        <v>23.584</v>
      </c>
      <c r="F25" s="44">
        <f t="shared" si="5"/>
        <v>11.55</v>
      </c>
      <c r="G25" s="44">
        <f t="shared" si="5"/>
        <v>8.5500000000000007</v>
      </c>
      <c r="H25" s="44">
        <f t="shared" si="5"/>
        <v>15.161999999999999</v>
      </c>
      <c r="I25" s="44">
        <f t="shared" si="5"/>
        <v>8.7889999999999997</v>
      </c>
      <c r="J25" s="44">
        <f t="shared" si="5"/>
        <v>1.3540000000000001</v>
      </c>
      <c r="K25" s="44">
        <f t="shared" si="5"/>
        <v>6.16</v>
      </c>
      <c r="L25" s="44">
        <f t="shared" si="5"/>
        <v>5.85</v>
      </c>
      <c r="M25" s="44">
        <f t="shared" si="5"/>
        <v>3.8250000000000002</v>
      </c>
      <c r="N25" s="44">
        <f t="shared" si="5"/>
        <v>118.97999999999999</v>
      </c>
      <c r="O25" s="44">
        <f t="shared" si="5"/>
        <v>1.19</v>
      </c>
      <c r="P25" s="44">
        <f t="shared" si="5"/>
        <v>6.3559999999999999</v>
      </c>
      <c r="Q25" s="44">
        <f t="shared" si="5"/>
        <v>22.200000000000003</v>
      </c>
      <c r="R25" s="44">
        <f t="shared" si="5"/>
        <v>31.8</v>
      </c>
      <c r="S25" s="44">
        <f t="shared" si="5"/>
        <v>21.000000000000004</v>
      </c>
      <c r="T25" s="44">
        <f t="shared" si="5"/>
        <v>0.73499999999999999</v>
      </c>
      <c r="U25" s="44">
        <f t="shared" si="5"/>
        <v>8.25</v>
      </c>
      <c r="V25" s="44">
        <f t="shared" si="5"/>
        <v>31.450000000000003</v>
      </c>
      <c r="W25" s="45">
        <f t="shared" si="5"/>
        <v>26</v>
      </c>
      <c r="X25" s="45"/>
      <c r="Y25" s="45">
        <f t="shared" si="5"/>
        <v>11.805</v>
      </c>
      <c r="Z25" s="43">
        <f>SUM(C25:Y25)</f>
        <v>408.19</v>
      </c>
    </row>
    <row r="26" spans="1:26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</row>
    <row r="27" spans="1:26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7"/>
    </row>
    <row r="28" spans="1:26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6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6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6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6"/>
      <c r="Z33" s="7"/>
    </row>
    <row r="34" spans="1:26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9"/>
      <c r="Z34" s="7"/>
    </row>
    <row r="35" spans="1:26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15"/>
      <c r="Z35" s="7"/>
    </row>
    <row r="36" spans="1:26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18"/>
      <c r="Z36" s="7"/>
    </row>
    <row r="37" spans="1:26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18"/>
      <c r="Z37" s="7"/>
    </row>
    <row r="38" spans="1:26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21"/>
      <c r="Z38" s="7"/>
    </row>
    <row r="39" spans="1:26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15"/>
      <c r="Z39" s="7"/>
    </row>
    <row r="40" spans="1:26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18"/>
      <c r="Z40" s="7"/>
    </row>
    <row r="41" spans="1:26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18"/>
      <c r="Z41" s="7"/>
    </row>
    <row r="42" spans="1:26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21"/>
      <c r="Z42" s="7"/>
    </row>
    <row r="43" spans="1:26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53"/>
      <c r="Z43" s="7"/>
    </row>
    <row r="44" spans="1:26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55"/>
      <c r="Z44" s="7"/>
    </row>
    <row r="45" spans="1:26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55"/>
      <c r="Z45" s="7"/>
    </row>
    <row r="46" spans="1:26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58"/>
      <c r="Z46" s="7"/>
    </row>
    <row r="47" spans="1:26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7"/>
    </row>
    <row r="48" spans="1:26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1:26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7"/>
    </row>
    <row r="50" spans="1:26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35"/>
      <c r="Z50" s="7"/>
    </row>
    <row r="51" spans="1:26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37"/>
      <c r="Z51" s="7"/>
    </row>
    <row r="52" spans="1:26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39"/>
      <c r="Z52" s="7"/>
    </row>
    <row r="53" spans="1:26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3"/>
    </row>
    <row r="54" spans="1:26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3"/>
    </row>
    <row r="55" spans="1:26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5"/>
      <c r="Z55" s="43"/>
    </row>
    <row r="56" spans="1:26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7"/>
    </row>
    <row r="57" spans="1:26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7"/>
    </row>
    <row r="58" spans="1:26" x14ac:dyDescent="0.15">
      <c r="A58" s="100" t="s">
        <v>41</v>
      </c>
      <c r="B58" s="100"/>
      <c r="C58" s="50"/>
      <c r="H58" s="100" t="s">
        <v>42</v>
      </c>
      <c r="I58" s="100"/>
      <c r="J58" s="100"/>
      <c r="K58" s="100"/>
      <c r="P58" s="100" t="s">
        <v>43</v>
      </c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4" workbookViewId="0">
      <selection activeCell="Z31" sqref="Z31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 t="s">
        <v>123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55.5" thickBot="1" x14ac:dyDescent="0.2">
      <c r="A4" s="89"/>
      <c r="B4" s="90"/>
      <c r="C4" s="8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10" t="s">
        <v>66</v>
      </c>
      <c r="I4" s="11" t="s">
        <v>11</v>
      </c>
      <c r="J4" s="10" t="s">
        <v>55</v>
      </c>
      <c r="K4" s="10" t="s">
        <v>57</v>
      </c>
      <c r="L4" s="10" t="s">
        <v>17</v>
      </c>
      <c r="M4" s="10" t="s">
        <v>14</v>
      </c>
      <c r="N4" s="11" t="s">
        <v>70</v>
      </c>
      <c r="O4" s="10" t="s">
        <v>21</v>
      </c>
      <c r="P4" s="10" t="s">
        <v>16</v>
      </c>
      <c r="Q4" s="10" t="s">
        <v>50</v>
      </c>
      <c r="R4" s="10" t="s">
        <v>51</v>
      </c>
      <c r="S4" s="10" t="s">
        <v>46</v>
      </c>
      <c r="T4" s="10" t="s">
        <v>116</v>
      </c>
      <c r="U4" s="11"/>
      <c r="V4" s="12"/>
      <c r="W4" s="9"/>
      <c r="X4" s="9"/>
      <c r="Y4" s="7"/>
    </row>
    <row r="5" spans="1:25" x14ac:dyDescent="0.15">
      <c r="A5" s="94" t="s">
        <v>22</v>
      </c>
      <c r="B5" s="13" t="s">
        <v>81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>
        <v>80</v>
      </c>
      <c r="R5" s="14">
        <v>70</v>
      </c>
      <c r="S5" s="14"/>
      <c r="T5" s="14"/>
      <c r="U5" s="14"/>
      <c r="V5" s="15"/>
      <c r="W5" s="15"/>
      <c r="X5" s="15"/>
      <c r="Y5" s="7"/>
    </row>
    <row r="6" spans="1:25" x14ac:dyDescent="0.15">
      <c r="A6" s="95"/>
      <c r="B6" s="16" t="s">
        <v>82</v>
      </c>
      <c r="C6" s="17">
        <v>20</v>
      </c>
      <c r="D6" s="17"/>
      <c r="E6" s="17">
        <v>7</v>
      </c>
      <c r="F6" s="17"/>
      <c r="G6" s="17"/>
      <c r="H6" s="17">
        <v>1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8"/>
      <c r="X6" s="18"/>
      <c r="Y6" s="7"/>
    </row>
    <row r="7" spans="1:25" x14ac:dyDescent="0.15">
      <c r="A7" s="95"/>
      <c r="B7" s="16" t="s">
        <v>63</v>
      </c>
      <c r="C7" s="17"/>
      <c r="D7" s="17"/>
      <c r="E7" s="17"/>
      <c r="F7" s="17">
        <v>7</v>
      </c>
      <c r="G7" s="17">
        <v>20</v>
      </c>
      <c r="H7" s="17"/>
      <c r="I7" s="17"/>
      <c r="J7" s="17"/>
      <c r="K7" s="17"/>
      <c r="L7" s="17"/>
      <c r="M7" s="17"/>
      <c r="N7" s="17"/>
      <c r="O7" s="17"/>
      <c r="P7" s="17"/>
      <c r="Q7" s="17">
        <v>20</v>
      </c>
      <c r="R7" s="17">
        <v>20</v>
      </c>
      <c r="S7" s="17"/>
      <c r="T7" s="17">
        <v>20</v>
      </c>
      <c r="U7" s="17"/>
      <c r="V7" s="18"/>
      <c r="W7" s="18"/>
      <c r="X7" s="18"/>
      <c r="Y7" s="7"/>
    </row>
    <row r="8" spans="1:25" ht="11.25" thickBot="1" x14ac:dyDescent="0.2">
      <c r="A8" s="96"/>
      <c r="B8" s="19" t="s">
        <v>73</v>
      </c>
      <c r="C8" s="20">
        <v>20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7"/>
    </row>
    <row r="9" spans="1:25" x14ac:dyDescent="0.15">
      <c r="A9" s="94" t="s">
        <v>26</v>
      </c>
      <c r="B9" s="13" t="s">
        <v>83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>
        <f>1/10</f>
        <v>0.1</v>
      </c>
      <c r="O9" s="14"/>
      <c r="P9" s="14"/>
      <c r="Q9" s="14"/>
      <c r="R9" s="14"/>
      <c r="S9" s="14"/>
      <c r="T9" s="14"/>
      <c r="U9" s="14"/>
      <c r="V9" s="15"/>
      <c r="W9" s="15"/>
      <c r="X9" s="15"/>
      <c r="Y9" s="7"/>
    </row>
    <row r="10" spans="1:25" x14ac:dyDescent="0.15">
      <c r="A10" s="95"/>
      <c r="B10" s="22" t="s">
        <v>8</v>
      </c>
      <c r="C10" s="17"/>
      <c r="D10" s="17"/>
      <c r="E10" s="17"/>
      <c r="F10" s="17">
        <v>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8"/>
      <c r="X10" s="18"/>
      <c r="Y10" s="7"/>
    </row>
    <row r="11" spans="1:25" x14ac:dyDescent="0.15">
      <c r="A11" s="95"/>
      <c r="B11" s="22" t="s">
        <v>84</v>
      </c>
      <c r="C11" s="17"/>
      <c r="D11" s="17"/>
      <c r="E11" s="17">
        <v>8</v>
      </c>
      <c r="F11" s="17"/>
      <c r="G11" s="17"/>
      <c r="H11" s="17"/>
      <c r="I11" s="17">
        <v>10</v>
      </c>
      <c r="J11" s="17">
        <v>60</v>
      </c>
      <c r="K11" s="17">
        <v>140</v>
      </c>
      <c r="L11" s="17"/>
      <c r="M11" s="17"/>
      <c r="N11" s="17"/>
      <c r="O11" s="17">
        <v>5</v>
      </c>
      <c r="P11" s="17">
        <v>7</v>
      </c>
      <c r="Q11" s="17"/>
      <c r="R11" s="17"/>
      <c r="S11" s="17"/>
      <c r="T11" s="17"/>
      <c r="U11" s="17"/>
      <c r="V11" s="18"/>
      <c r="W11" s="18"/>
      <c r="X11" s="18"/>
      <c r="Y11" s="7"/>
    </row>
    <row r="12" spans="1:25" ht="11.25" thickBot="1" x14ac:dyDescent="0.2">
      <c r="A12" s="96"/>
      <c r="B12" s="19" t="s">
        <v>5</v>
      </c>
      <c r="C12" s="20">
        <v>40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7"/>
    </row>
    <row r="13" spans="1:25" x14ac:dyDescent="0.15">
      <c r="A13" s="94" t="s">
        <v>30</v>
      </c>
      <c r="B13" s="13" t="s">
        <v>11</v>
      </c>
      <c r="C13" s="14"/>
      <c r="D13" s="14"/>
      <c r="E13" s="14"/>
      <c r="F13" s="14"/>
      <c r="G13" s="14"/>
      <c r="H13" s="14"/>
      <c r="I13" s="14">
        <v>40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5"/>
      <c r="X13" s="15"/>
      <c r="Y13" s="7"/>
    </row>
    <row r="14" spans="1:25" x14ac:dyDescent="0.15">
      <c r="A14" s="95"/>
      <c r="B14" s="16" t="s">
        <v>17</v>
      </c>
      <c r="C14" s="17"/>
      <c r="D14" s="17"/>
      <c r="E14" s="17"/>
      <c r="F14" s="17"/>
      <c r="G14" s="17"/>
      <c r="H14" s="17"/>
      <c r="I14" s="17"/>
      <c r="J14" s="17"/>
      <c r="K14" s="17"/>
      <c r="L14" s="17">
        <v>70</v>
      </c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18"/>
      <c r="X14" s="18"/>
      <c r="Y14" s="7"/>
    </row>
    <row r="15" spans="1:25" x14ac:dyDescent="0.15">
      <c r="A15" s="95"/>
      <c r="B15" s="16" t="s">
        <v>61</v>
      </c>
      <c r="C15" s="17"/>
      <c r="D15" s="17">
        <v>15</v>
      </c>
      <c r="E15" s="17"/>
      <c r="F15" s="17"/>
      <c r="G15" s="17"/>
      <c r="H15" s="17"/>
      <c r="I15" s="17"/>
      <c r="J15" s="17"/>
      <c r="K15" s="17"/>
      <c r="L15" s="17"/>
      <c r="M15" s="17">
        <v>50</v>
      </c>
      <c r="N15" s="17"/>
      <c r="O15" s="17"/>
      <c r="P15" s="17"/>
      <c r="Q15" s="17"/>
      <c r="R15" s="17"/>
      <c r="S15" s="17"/>
      <c r="T15" s="17"/>
      <c r="U15" s="17"/>
      <c r="V15" s="18"/>
      <c r="W15" s="18"/>
      <c r="X15" s="18"/>
      <c r="Y15" s="7"/>
    </row>
    <row r="16" spans="1:25" ht="11.25" thickBot="1" x14ac:dyDescent="0.2">
      <c r="A16" s="97"/>
      <c r="B16" s="19" t="s">
        <v>5</v>
      </c>
      <c r="C16" s="20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7"/>
    </row>
    <row r="17" spans="1:31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0</v>
      </c>
      <c r="E17" s="25">
        <f t="shared" si="0"/>
        <v>15</v>
      </c>
      <c r="F17" s="25">
        <f t="shared" si="0"/>
        <v>14</v>
      </c>
      <c r="G17" s="25">
        <f t="shared" si="0"/>
        <v>20</v>
      </c>
      <c r="H17" s="25">
        <f t="shared" si="0"/>
        <v>1</v>
      </c>
      <c r="I17" s="25">
        <f t="shared" si="0"/>
        <v>10</v>
      </c>
      <c r="J17" s="25">
        <f t="shared" si="0"/>
        <v>60</v>
      </c>
      <c r="K17" s="25">
        <f t="shared" si="0"/>
        <v>140</v>
      </c>
      <c r="L17" s="25">
        <f t="shared" si="0"/>
        <v>0</v>
      </c>
      <c r="M17" s="25">
        <f t="shared" si="0"/>
        <v>0</v>
      </c>
      <c r="N17" s="25">
        <f t="shared" si="0"/>
        <v>0.1</v>
      </c>
      <c r="O17" s="25">
        <f t="shared" si="0"/>
        <v>5</v>
      </c>
      <c r="P17" s="25">
        <f t="shared" si="0"/>
        <v>7</v>
      </c>
      <c r="Q17" s="25">
        <f t="shared" si="0"/>
        <v>100</v>
      </c>
      <c r="R17" s="25">
        <f t="shared" si="0"/>
        <v>90</v>
      </c>
      <c r="S17" s="25">
        <f t="shared" si="0"/>
        <v>0</v>
      </c>
      <c r="T17" s="25">
        <f t="shared" si="0"/>
        <v>20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7"/>
    </row>
    <row r="18" spans="1:31" x14ac:dyDescent="0.15">
      <c r="A18" s="27"/>
      <c r="B18" s="28" t="s">
        <v>34</v>
      </c>
      <c r="C18" s="29">
        <f>SUM(A17*C17)/1000</f>
        <v>0.08</v>
      </c>
      <c r="D18" s="29">
        <f>+(A17*D17)/1000</f>
        <v>0</v>
      </c>
      <c r="E18" s="29">
        <f>+(A17*E17)/1000</f>
        <v>1.4999999999999999E-2</v>
      </c>
      <c r="F18" s="29">
        <f>+(A17*F17)/1000</f>
        <v>1.4E-2</v>
      </c>
      <c r="G18" s="29">
        <f>+(A17*G17)/1000</f>
        <v>0.02</v>
      </c>
      <c r="H18" s="29">
        <f>+(A17*H17)</f>
        <v>1</v>
      </c>
      <c r="I18" s="29">
        <f>+(A17*I17)/1000</f>
        <v>0.01</v>
      </c>
      <c r="J18" s="29">
        <f>+(A17*J17)/1000</f>
        <v>0.06</v>
      </c>
      <c r="K18" s="29">
        <f>+(A17*K17)/1000</f>
        <v>0.14000000000000001</v>
      </c>
      <c r="L18" s="29">
        <f>+(A17*L17)/1000</f>
        <v>0</v>
      </c>
      <c r="M18" s="29">
        <f>+(A17*M17)/1000</f>
        <v>0</v>
      </c>
      <c r="N18" s="29">
        <f>+(A17*N17)</f>
        <v>0.1</v>
      </c>
      <c r="O18" s="29">
        <f>+(A17*O17)/1000</f>
        <v>5.0000000000000001E-3</v>
      </c>
      <c r="P18" s="29">
        <f>+(A17*P17)/1000</f>
        <v>7.0000000000000001E-3</v>
      </c>
      <c r="Q18" s="29">
        <f>+(A17*Q17)/1000</f>
        <v>0.1</v>
      </c>
      <c r="R18" s="29">
        <f>+(A17*R17)/1000</f>
        <v>0.09</v>
      </c>
      <c r="S18" s="29">
        <f>+(A17*S17)/1000</f>
        <v>0</v>
      </c>
      <c r="T18" s="29">
        <f>+(A17*T17)/1000</f>
        <v>0.02</v>
      </c>
      <c r="U18" s="29">
        <f>+(A17*U17)/1000</f>
        <v>0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7"/>
    </row>
    <row r="19" spans="1:31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X19" si="1">SUM(D13:D16)</f>
        <v>15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40</v>
      </c>
      <c r="J19" s="30">
        <f t="shared" si="1"/>
        <v>0</v>
      </c>
      <c r="K19" s="30">
        <f t="shared" si="1"/>
        <v>0</v>
      </c>
      <c r="L19" s="30">
        <f t="shared" si="1"/>
        <v>70</v>
      </c>
      <c r="M19" s="30">
        <f t="shared" si="1"/>
        <v>50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7"/>
    </row>
    <row r="20" spans="1:31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1.4999999999999999E-2</v>
      </c>
      <c r="E20" s="34">
        <f>+(A19*E19)/1000</f>
        <v>0</v>
      </c>
      <c r="F20" s="34">
        <f>+(A19*F19)/1000</f>
        <v>0</v>
      </c>
      <c r="G20" s="34">
        <f>+(A19*G19)/1000</f>
        <v>0</v>
      </c>
      <c r="H20" s="34">
        <f>+(A19*H19)/1000</f>
        <v>0</v>
      </c>
      <c r="I20" s="34">
        <f>+(A19*I19)/1000</f>
        <v>0.04</v>
      </c>
      <c r="J20" s="34">
        <f>+(A19*J19)/1000</f>
        <v>0</v>
      </c>
      <c r="K20" s="34">
        <f>+(A19*K19)/1000</f>
        <v>0</v>
      </c>
      <c r="L20" s="34">
        <f>+(A19*L19)/1000</f>
        <v>7.0000000000000007E-2</v>
      </c>
      <c r="M20" s="34">
        <f>+(A19*M19)/1000</f>
        <v>0.05</v>
      </c>
      <c r="N20" s="34">
        <f>+(A19*N19)/1000</f>
        <v>0</v>
      </c>
      <c r="O20" s="34">
        <f>+(A19*O19)/1000</f>
        <v>0</v>
      </c>
      <c r="P20" s="34">
        <f>+(A19*P19)/1000</f>
        <v>0</v>
      </c>
      <c r="Q20" s="34">
        <f>+(A19*Q19)/1000</f>
        <v>0</v>
      </c>
      <c r="R20" s="34">
        <f>+(A19*R19)/1000</f>
        <v>0</v>
      </c>
      <c r="S20" s="34">
        <f>+(A19*S19)/1000</f>
        <v>0</v>
      </c>
      <c r="T20" s="34">
        <f>+(A19*T19)/1000</f>
        <v>0</v>
      </c>
      <c r="U20" s="34">
        <f>+(A19*U19)/1000</f>
        <v>0</v>
      </c>
      <c r="V20" s="34">
        <f>+(A19*V19)/1000</f>
        <v>0</v>
      </c>
      <c r="W20" s="35">
        <f>+(A19*W19)/1000</f>
        <v>0</v>
      </c>
      <c r="X20" s="35">
        <f>+(A19*X19)/1000</f>
        <v>0</v>
      </c>
      <c r="Y20" s="7"/>
      <c r="AE20" s="1" t="s">
        <v>85</v>
      </c>
    </row>
    <row r="21" spans="1:31" x14ac:dyDescent="0.15">
      <c r="A21" s="98" t="s">
        <v>37</v>
      </c>
      <c r="B21" s="99"/>
      <c r="C21" s="36">
        <f>+C20+C18</f>
        <v>0.12</v>
      </c>
      <c r="D21" s="36">
        <f t="shared" ref="D21:X21" si="2">+D20+D18</f>
        <v>1.4999999999999999E-2</v>
      </c>
      <c r="E21" s="36">
        <f t="shared" si="2"/>
        <v>1.4999999999999999E-2</v>
      </c>
      <c r="F21" s="36">
        <f t="shared" si="2"/>
        <v>1.4E-2</v>
      </c>
      <c r="G21" s="36">
        <f t="shared" si="2"/>
        <v>0.02</v>
      </c>
      <c r="H21" s="36">
        <f t="shared" si="2"/>
        <v>1</v>
      </c>
      <c r="I21" s="36">
        <f t="shared" si="2"/>
        <v>0.05</v>
      </c>
      <c r="J21" s="36">
        <f t="shared" si="2"/>
        <v>0.06</v>
      </c>
      <c r="K21" s="36">
        <f t="shared" si="2"/>
        <v>0.14000000000000001</v>
      </c>
      <c r="L21" s="36">
        <f t="shared" si="2"/>
        <v>7.0000000000000007E-2</v>
      </c>
      <c r="M21" s="36">
        <f t="shared" si="2"/>
        <v>0.05</v>
      </c>
      <c r="N21" s="36">
        <f t="shared" si="2"/>
        <v>0.1</v>
      </c>
      <c r="O21" s="36">
        <f t="shared" si="2"/>
        <v>5.0000000000000001E-3</v>
      </c>
      <c r="P21" s="36">
        <f t="shared" si="2"/>
        <v>7.0000000000000001E-3</v>
      </c>
      <c r="Q21" s="36">
        <f t="shared" si="2"/>
        <v>0.1</v>
      </c>
      <c r="R21" s="36">
        <f t="shared" si="2"/>
        <v>0.09</v>
      </c>
      <c r="S21" s="36">
        <f t="shared" si="2"/>
        <v>0</v>
      </c>
      <c r="T21" s="36">
        <f t="shared" si="2"/>
        <v>0.02</v>
      </c>
      <c r="U21" s="36">
        <f t="shared" si="2"/>
        <v>0</v>
      </c>
      <c r="V21" s="36">
        <f t="shared" si="2"/>
        <v>0</v>
      </c>
      <c r="W21" s="37">
        <f t="shared" si="2"/>
        <v>0</v>
      </c>
      <c r="X21" s="37">
        <f t="shared" si="2"/>
        <v>0</v>
      </c>
      <c r="Y21" s="7"/>
    </row>
    <row r="22" spans="1:31" x14ac:dyDescent="0.15">
      <c r="A22" s="91" t="s">
        <v>38</v>
      </c>
      <c r="B22" s="93"/>
      <c r="C22" s="38">
        <v>262</v>
      </c>
      <c r="D22" s="38">
        <v>608</v>
      </c>
      <c r="E22" s="38">
        <v>2948</v>
      </c>
      <c r="F22" s="38">
        <v>1650</v>
      </c>
      <c r="G22" s="38">
        <v>399</v>
      </c>
      <c r="H22" s="38">
        <v>57</v>
      </c>
      <c r="I22" s="38">
        <v>187</v>
      </c>
      <c r="J22" s="38">
        <v>1550</v>
      </c>
      <c r="K22" s="38">
        <v>153</v>
      </c>
      <c r="L22" s="38">
        <v>330</v>
      </c>
      <c r="M22" s="38">
        <v>269</v>
      </c>
      <c r="N22" s="38">
        <v>112</v>
      </c>
      <c r="O22" s="38">
        <v>147</v>
      </c>
      <c r="P22" s="38">
        <v>238</v>
      </c>
      <c r="Q22" s="38">
        <v>294</v>
      </c>
      <c r="R22" s="38">
        <v>318</v>
      </c>
      <c r="S22" s="38">
        <v>112</v>
      </c>
      <c r="T22" s="38">
        <v>438</v>
      </c>
      <c r="U22" s="38"/>
      <c r="V22" s="38"/>
      <c r="W22" s="39"/>
      <c r="X22" s="39"/>
      <c r="Y22" s="7"/>
    </row>
    <row r="23" spans="1:31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 t="shared" ref="D23:X23" si="3">SUM(D18*D22)</f>
        <v>0</v>
      </c>
      <c r="E23" s="42">
        <f t="shared" si="3"/>
        <v>44.22</v>
      </c>
      <c r="F23" s="42">
        <f t="shared" si="3"/>
        <v>23.1</v>
      </c>
      <c r="G23" s="42">
        <f t="shared" si="3"/>
        <v>7.98</v>
      </c>
      <c r="H23" s="42">
        <f t="shared" si="3"/>
        <v>57</v>
      </c>
      <c r="I23" s="42">
        <f t="shared" si="3"/>
        <v>1.87</v>
      </c>
      <c r="J23" s="42">
        <f t="shared" si="3"/>
        <v>93</v>
      </c>
      <c r="K23" s="42">
        <f t="shared" si="3"/>
        <v>21.42</v>
      </c>
      <c r="L23" s="42">
        <f t="shared" si="3"/>
        <v>0</v>
      </c>
      <c r="M23" s="42">
        <f t="shared" si="3"/>
        <v>0</v>
      </c>
      <c r="N23" s="42">
        <f t="shared" si="3"/>
        <v>11.200000000000001</v>
      </c>
      <c r="O23" s="42">
        <f t="shared" si="3"/>
        <v>0.73499999999999999</v>
      </c>
      <c r="P23" s="42">
        <f t="shared" si="3"/>
        <v>1.6659999999999999</v>
      </c>
      <c r="Q23" s="42">
        <f t="shared" si="3"/>
        <v>29.400000000000002</v>
      </c>
      <c r="R23" s="42">
        <f t="shared" si="3"/>
        <v>28.619999999999997</v>
      </c>
      <c r="S23" s="42">
        <f t="shared" si="3"/>
        <v>0</v>
      </c>
      <c r="T23" s="42">
        <f t="shared" si="3"/>
        <v>8.76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349.93099999999998</v>
      </c>
    </row>
    <row r="24" spans="1:31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 t="shared" ref="D24:X24" si="4">SUM(D20*D22)</f>
        <v>9.1199999999999992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7.48</v>
      </c>
      <c r="J24" s="42">
        <f t="shared" si="4"/>
        <v>0</v>
      </c>
      <c r="K24" s="42">
        <f t="shared" si="4"/>
        <v>0</v>
      </c>
      <c r="L24" s="42">
        <f t="shared" si="4"/>
        <v>23.1</v>
      </c>
      <c r="M24" s="42">
        <f t="shared" si="4"/>
        <v>13.450000000000001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63.63000000000001</v>
      </c>
    </row>
    <row r="25" spans="1:31" x14ac:dyDescent="0.15">
      <c r="A25" s="82" t="s">
        <v>40</v>
      </c>
      <c r="B25" s="83"/>
      <c r="C25" s="44">
        <f>SUM(C23:C24)</f>
        <v>31.44</v>
      </c>
      <c r="D25" s="44">
        <f t="shared" ref="D25:X25" si="5">SUM(D23:D24)</f>
        <v>9.1199999999999992</v>
      </c>
      <c r="E25" s="44">
        <f t="shared" si="5"/>
        <v>44.22</v>
      </c>
      <c r="F25" s="44">
        <f t="shared" si="5"/>
        <v>23.1</v>
      </c>
      <c r="G25" s="44">
        <f t="shared" si="5"/>
        <v>7.98</v>
      </c>
      <c r="H25" s="44">
        <f t="shared" si="5"/>
        <v>57</v>
      </c>
      <c r="I25" s="44">
        <f t="shared" si="5"/>
        <v>9.3500000000000014</v>
      </c>
      <c r="J25" s="44">
        <f t="shared" si="5"/>
        <v>93</v>
      </c>
      <c r="K25" s="44">
        <f t="shared" si="5"/>
        <v>21.42</v>
      </c>
      <c r="L25" s="44">
        <f t="shared" si="5"/>
        <v>23.1</v>
      </c>
      <c r="M25" s="44">
        <f t="shared" si="5"/>
        <v>13.450000000000001</v>
      </c>
      <c r="N25" s="44">
        <f t="shared" si="5"/>
        <v>11.200000000000001</v>
      </c>
      <c r="O25" s="44">
        <f t="shared" si="5"/>
        <v>0.73499999999999999</v>
      </c>
      <c r="P25" s="44">
        <f t="shared" si="5"/>
        <v>1.6659999999999999</v>
      </c>
      <c r="Q25" s="44">
        <f t="shared" si="5"/>
        <v>29.400000000000002</v>
      </c>
      <c r="R25" s="44">
        <f t="shared" si="5"/>
        <v>28.619999999999997</v>
      </c>
      <c r="S25" s="44">
        <f t="shared" si="5"/>
        <v>0</v>
      </c>
      <c r="T25" s="44">
        <f t="shared" si="5"/>
        <v>8.76</v>
      </c>
      <c r="U25" s="44">
        <f t="shared" si="5"/>
        <v>0</v>
      </c>
      <c r="V25" s="44">
        <f t="shared" si="5"/>
        <v>0</v>
      </c>
      <c r="W25" s="44">
        <f t="shared" si="5"/>
        <v>0</v>
      </c>
      <c r="X25" s="44">
        <f t="shared" si="5"/>
        <v>0</v>
      </c>
      <c r="Y25" s="43">
        <f>SUM(C25:X25)</f>
        <v>413.56100000000004</v>
      </c>
    </row>
    <row r="26" spans="1:31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31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31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31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31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7"/>
    </row>
    <row r="35" spans="1:25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7"/>
    </row>
    <row r="39" spans="1:25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7"/>
    </row>
    <row r="43" spans="1:25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E22" sqref="E22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>
        <v>42937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63.75" thickBot="1" x14ac:dyDescent="0.2">
      <c r="A4" s="89"/>
      <c r="B4" s="90"/>
      <c r="C4" s="8" t="s">
        <v>5</v>
      </c>
      <c r="D4" s="9" t="s">
        <v>7</v>
      </c>
      <c r="E4" s="10" t="s">
        <v>8</v>
      </c>
      <c r="F4" s="10" t="s">
        <v>87</v>
      </c>
      <c r="G4" s="10" t="s">
        <v>88</v>
      </c>
      <c r="H4" s="10" t="s">
        <v>54</v>
      </c>
      <c r="I4" s="11" t="s">
        <v>45</v>
      </c>
      <c r="J4" s="10" t="s">
        <v>6</v>
      </c>
      <c r="K4" s="10" t="s">
        <v>57</v>
      </c>
      <c r="L4" s="10" t="s">
        <v>56</v>
      </c>
      <c r="M4" s="10" t="s">
        <v>44</v>
      </c>
      <c r="N4" s="11" t="s">
        <v>11</v>
      </c>
      <c r="O4" s="10" t="s">
        <v>13</v>
      </c>
      <c r="P4" s="10" t="s">
        <v>18</v>
      </c>
      <c r="Q4" s="10" t="s">
        <v>50</v>
      </c>
      <c r="R4" s="10" t="s">
        <v>117</v>
      </c>
      <c r="S4" s="10" t="s">
        <v>51</v>
      </c>
      <c r="T4" s="10" t="s">
        <v>101</v>
      </c>
      <c r="U4" s="11" t="s">
        <v>21</v>
      </c>
      <c r="V4" s="12" t="s">
        <v>67</v>
      </c>
      <c r="W4" s="9" t="s">
        <v>46</v>
      </c>
      <c r="X4" s="9" t="s">
        <v>16</v>
      </c>
      <c r="Y4" s="7"/>
    </row>
    <row r="5" spans="1:25" x14ac:dyDescent="0.15">
      <c r="A5" s="94" t="s">
        <v>22</v>
      </c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>
        <v>100</v>
      </c>
      <c r="R5" s="14"/>
      <c r="S5" s="14">
        <v>70</v>
      </c>
      <c r="T5" s="14"/>
      <c r="U5" s="14"/>
      <c r="V5" s="15"/>
      <c r="W5" s="15"/>
      <c r="X5" s="15"/>
      <c r="Y5" s="7"/>
    </row>
    <row r="6" spans="1:25" x14ac:dyDescent="0.15">
      <c r="A6" s="95"/>
      <c r="B6" s="16" t="s">
        <v>91</v>
      </c>
      <c r="C6" s="17"/>
      <c r="D6" s="17"/>
      <c r="E6" s="17"/>
      <c r="F6" s="17">
        <v>15</v>
      </c>
      <c r="G6" s="17">
        <v>30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8"/>
      <c r="X6" s="18"/>
      <c r="Y6" s="7"/>
    </row>
    <row r="7" spans="1:25" x14ac:dyDescent="0.15">
      <c r="A7" s="95"/>
      <c r="B7" s="16" t="s">
        <v>92</v>
      </c>
      <c r="C7" s="17"/>
      <c r="D7" s="17">
        <v>5</v>
      </c>
      <c r="E7" s="17">
        <v>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8"/>
      <c r="X7" s="18"/>
      <c r="Y7" s="7"/>
    </row>
    <row r="8" spans="1:25" ht="11.25" thickBot="1" x14ac:dyDescent="0.2">
      <c r="A8" s="96"/>
      <c r="B8" s="19" t="s">
        <v>73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7"/>
    </row>
    <row r="9" spans="1:25" x14ac:dyDescent="0.15">
      <c r="A9" s="94" t="s">
        <v>26</v>
      </c>
      <c r="B9" s="13" t="s">
        <v>49</v>
      </c>
      <c r="C9" s="14"/>
      <c r="D9" s="14"/>
      <c r="E9" s="14"/>
      <c r="F9" s="14"/>
      <c r="G9" s="14"/>
      <c r="H9" s="14">
        <v>40</v>
      </c>
      <c r="I9" s="14"/>
      <c r="J9" s="14"/>
      <c r="K9" s="14"/>
      <c r="L9" s="14">
        <v>40</v>
      </c>
      <c r="M9" s="14"/>
      <c r="N9" s="14"/>
      <c r="O9" s="14"/>
      <c r="P9" s="14"/>
      <c r="Q9" s="14"/>
      <c r="R9" s="14"/>
      <c r="S9" s="14"/>
      <c r="T9" s="14"/>
      <c r="U9" s="14"/>
      <c r="V9" s="15"/>
      <c r="W9" s="15"/>
      <c r="X9" s="15"/>
      <c r="Y9" s="7"/>
    </row>
    <row r="10" spans="1:25" x14ac:dyDescent="0.15">
      <c r="A10" s="95"/>
      <c r="B10" s="22" t="s">
        <v>102</v>
      </c>
      <c r="C10" s="17"/>
      <c r="D10" s="17">
        <v>7</v>
      </c>
      <c r="E10" s="17"/>
      <c r="F10" s="17"/>
      <c r="G10" s="17"/>
      <c r="H10" s="17"/>
      <c r="I10" s="17">
        <v>10</v>
      </c>
      <c r="J10" s="17"/>
      <c r="K10" s="17">
        <v>40</v>
      </c>
      <c r="L10" s="17"/>
      <c r="M10" s="17">
        <v>30</v>
      </c>
      <c r="N10" s="17"/>
      <c r="O10" s="17"/>
      <c r="P10" s="17"/>
      <c r="Q10" s="17"/>
      <c r="R10" s="17"/>
      <c r="S10" s="17"/>
      <c r="T10" s="17"/>
      <c r="U10" s="17">
        <v>5</v>
      </c>
      <c r="V10" s="18"/>
      <c r="W10" s="18">
        <f>1/20</f>
        <v>0.05</v>
      </c>
      <c r="X10" s="18">
        <v>5</v>
      </c>
      <c r="Y10" s="7"/>
    </row>
    <row r="11" spans="1:25" x14ac:dyDescent="0.15">
      <c r="A11" s="95"/>
      <c r="B11" s="22" t="s">
        <v>73</v>
      </c>
      <c r="C11" s="17">
        <v>40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7"/>
    </row>
    <row r="12" spans="1:25" ht="11.25" thickBot="1" x14ac:dyDescent="0.2">
      <c r="A12" s="96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7"/>
    </row>
    <row r="13" spans="1:25" x14ac:dyDescent="0.15">
      <c r="A13" s="94" t="s">
        <v>30</v>
      </c>
      <c r="B13" s="13" t="s">
        <v>101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>
        <v>30</v>
      </c>
      <c r="U13" s="14"/>
      <c r="V13" s="15"/>
      <c r="W13" s="15"/>
      <c r="X13" s="15"/>
      <c r="Y13" s="7"/>
    </row>
    <row r="14" spans="1:25" x14ac:dyDescent="0.15">
      <c r="A14" s="95"/>
      <c r="B14" s="16" t="s">
        <v>103</v>
      </c>
      <c r="C14" s="17"/>
      <c r="D14" s="17"/>
      <c r="E14" s="17"/>
      <c r="F14" s="17"/>
      <c r="G14" s="17"/>
      <c r="H14" s="17"/>
      <c r="I14" s="17">
        <v>50</v>
      </c>
      <c r="J14" s="17">
        <v>5</v>
      </c>
      <c r="K14" s="17"/>
      <c r="L14" s="17"/>
      <c r="M14" s="17"/>
      <c r="N14" s="17">
        <v>10</v>
      </c>
      <c r="O14" s="17">
        <v>20</v>
      </c>
      <c r="P14" s="17"/>
      <c r="Q14" s="17"/>
      <c r="R14" s="17"/>
      <c r="S14" s="17"/>
      <c r="T14" s="17"/>
      <c r="U14" s="17"/>
      <c r="V14" s="18">
        <v>4</v>
      </c>
      <c r="W14" s="18"/>
      <c r="X14" s="18">
        <v>3</v>
      </c>
      <c r="Y14" s="7" t="s">
        <v>104</v>
      </c>
    </row>
    <row r="15" spans="1:25" x14ac:dyDescent="0.15">
      <c r="A15" s="95"/>
      <c r="B15" s="16" t="s">
        <v>117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>
        <v>30</v>
      </c>
      <c r="S15" s="17"/>
      <c r="T15" s="17"/>
      <c r="U15" s="17"/>
      <c r="V15" s="18"/>
      <c r="W15" s="18"/>
      <c r="X15" s="18"/>
      <c r="Y15" s="7"/>
    </row>
    <row r="16" spans="1:25" ht="11.25" thickBot="1" x14ac:dyDescent="0.2">
      <c r="A16" s="97"/>
      <c r="B16" s="19" t="s">
        <v>5</v>
      </c>
      <c r="C16" s="20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12</v>
      </c>
      <c r="E17" s="25">
        <f t="shared" si="0"/>
        <v>7</v>
      </c>
      <c r="F17" s="25">
        <f t="shared" si="0"/>
        <v>15</v>
      </c>
      <c r="G17" s="25">
        <f t="shared" si="0"/>
        <v>30</v>
      </c>
      <c r="H17" s="25">
        <f t="shared" si="0"/>
        <v>40</v>
      </c>
      <c r="I17" s="25">
        <f t="shared" si="0"/>
        <v>10</v>
      </c>
      <c r="J17" s="25">
        <f t="shared" si="0"/>
        <v>0</v>
      </c>
      <c r="K17" s="25">
        <f t="shared" si="0"/>
        <v>40</v>
      </c>
      <c r="L17" s="25">
        <f t="shared" si="0"/>
        <v>40</v>
      </c>
      <c r="M17" s="25">
        <f t="shared" si="0"/>
        <v>30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100</v>
      </c>
      <c r="R17" s="25">
        <f t="shared" si="0"/>
        <v>0</v>
      </c>
      <c r="S17" s="25">
        <f t="shared" si="0"/>
        <v>70</v>
      </c>
      <c r="T17" s="25">
        <f t="shared" si="0"/>
        <v>0</v>
      </c>
      <c r="U17" s="25">
        <f t="shared" si="0"/>
        <v>5</v>
      </c>
      <c r="V17" s="25">
        <f t="shared" si="0"/>
        <v>0</v>
      </c>
      <c r="W17" s="26">
        <f t="shared" si="0"/>
        <v>0.05</v>
      </c>
      <c r="X17" s="26">
        <f t="shared" si="0"/>
        <v>5</v>
      </c>
      <c r="Y17" s="7"/>
    </row>
    <row r="18" spans="1:25" x14ac:dyDescent="0.15">
      <c r="A18" s="27"/>
      <c r="B18" s="28" t="s">
        <v>34</v>
      </c>
      <c r="C18" s="29">
        <f>SUM(A17*C17)/1000</f>
        <v>0.08</v>
      </c>
      <c r="D18" s="29">
        <f>+(A17*D17)/1000</f>
        <v>1.2E-2</v>
      </c>
      <c r="E18" s="29">
        <f>+(A17*E17)/1000</f>
        <v>7.0000000000000001E-3</v>
      </c>
      <c r="F18" s="29">
        <f>+(A17*F17)/1000</f>
        <v>1.4999999999999999E-2</v>
      </c>
      <c r="G18" s="29">
        <f>+(A17*G17)/1000</f>
        <v>0.03</v>
      </c>
      <c r="H18" s="29">
        <f>+(A17*H17)/1000</f>
        <v>0.04</v>
      </c>
      <c r="I18" s="29">
        <f>+(A17*I17)/1000</f>
        <v>0.01</v>
      </c>
      <c r="J18" s="29">
        <f>+(A17*J17)/1000</f>
        <v>0</v>
      </c>
      <c r="K18" s="29">
        <f>+(A17*K17)/1000</f>
        <v>0.04</v>
      </c>
      <c r="L18" s="29">
        <f>+(A17*L17)/1000</f>
        <v>0.04</v>
      </c>
      <c r="M18" s="29">
        <f>+(A17*M17)/1000</f>
        <v>0.03</v>
      </c>
      <c r="N18" s="29">
        <f>+(A17*N17)/1000</f>
        <v>0</v>
      </c>
      <c r="O18" s="29">
        <f>+(A17*O17)/1000</f>
        <v>0</v>
      </c>
      <c r="P18" s="29">
        <f>+(A17*P17)/1000</f>
        <v>0</v>
      </c>
      <c r="Q18" s="29">
        <f>+(A17*Q17)/1000</f>
        <v>0.1</v>
      </c>
      <c r="R18" s="29">
        <f>+(A17*R17)/1000</f>
        <v>0</v>
      </c>
      <c r="S18" s="29">
        <f>+(A17*S17)/1000</f>
        <v>7.0000000000000007E-2</v>
      </c>
      <c r="T18" s="29">
        <f>+(A17*T17)/1000</f>
        <v>0</v>
      </c>
      <c r="U18" s="29">
        <f>+(A17*U17)/1000</f>
        <v>5.0000000000000001E-3</v>
      </c>
      <c r="V18" s="29">
        <f>+(A17*V17)/1000</f>
        <v>0</v>
      </c>
      <c r="W18" s="29">
        <f>+(A17*W17)</f>
        <v>0.05</v>
      </c>
      <c r="X18" s="29">
        <f>+(A17*X17)/1000</f>
        <v>5.0000000000000001E-3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X19" si="1">SUM(D13:D16)</f>
        <v>0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50</v>
      </c>
      <c r="J19" s="30">
        <f t="shared" si="1"/>
        <v>5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>SUM(N13:N16)</f>
        <v>10</v>
      </c>
      <c r="O19" s="30">
        <f t="shared" si="1"/>
        <v>20</v>
      </c>
      <c r="P19" s="30">
        <f t="shared" si="1"/>
        <v>0</v>
      </c>
      <c r="Q19" s="30">
        <f t="shared" si="1"/>
        <v>0</v>
      </c>
      <c r="R19" s="30">
        <f t="shared" si="1"/>
        <v>30</v>
      </c>
      <c r="S19" s="30">
        <f t="shared" si="1"/>
        <v>0</v>
      </c>
      <c r="T19" s="30">
        <f t="shared" si="1"/>
        <v>30</v>
      </c>
      <c r="U19" s="30">
        <f t="shared" si="1"/>
        <v>0</v>
      </c>
      <c r="V19" s="30">
        <f t="shared" si="1"/>
        <v>4</v>
      </c>
      <c r="W19" s="31">
        <f t="shared" si="1"/>
        <v>0</v>
      </c>
      <c r="X19" s="31">
        <f t="shared" si="1"/>
        <v>3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0</v>
      </c>
      <c r="E20" s="34">
        <f>+(A19*E19)/1000</f>
        <v>0</v>
      </c>
      <c r="F20" s="34">
        <f>+(A19*F19)/1000</f>
        <v>0</v>
      </c>
      <c r="G20" s="34">
        <f>+(A19*G19)/1000</f>
        <v>0</v>
      </c>
      <c r="H20" s="34">
        <f>+(A19*H19)/1000</f>
        <v>0</v>
      </c>
      <c r="I20" s="34">
        <f>+(A19*I19)/1000</f>
        <v>0.05</v>
      </c>
      <c r="J20" s="34">
        <f>+(A19*J19)/1000</f>
        <v>5.0000000000000001E-3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0.01</v>
      </c>
      <c r="O20" s="34">
        <f>+(A19*O19)/1000</f>
        <v>0.02</v>
      </c>
      <c r="P20" s="34">
        <f>+(A19*P19)</f>
        <v>0</v>
      </c>
      <c r="Q20" s="34">
        <f>+(A19*Q19)/1000</f>
        <v>0</v>
      </c>
      <c r="R20" s="34">
        <f>+(A19*R19)/1000</f>
        <v>0.03</v>
      </c>
      <c r="S20" s="34">
        <f>+(A19*S19)/1000</f>
        <v>0</v>
      </c>
      <c r="T20" s="34">
        <f>+(A19*T19)/1000</f>
        <v>0.03</v>
      </c>
      <c r="U20" s="34">
        <f>+(A19*U19)/1000</f>
        <v>0</v>
      </c>
      <c r="V20" s="34">
        <f>+(A19*V19)/1000</f>
        <v>4.0000000000000001E-3</v>
      </c>
      <c r="W20" s="35">
        <f>+(A19*W19)</f>
        <v>0</v>
      </c>
      <c r="X20" s="35">
        <f>+(A19*X19)/1000</f>
        <v>3.0000000000000001E-3</v>
      </c>
      <c r="Y20" s="7"/>
    </row>
    <row r="21" spans="1:25" x14ac:dyDescent="0.15">
      <c r="A21" s="98" t="s">
        <v>37</v>
      </c>
      <c r="B21" s="99"/>
      <c r="C21" s="36">
        <f>+C20+C18</f>
        <v>0.12</v>
      </c>
      <c r="D21" s="36">
        <f t="shared" ref="D21:X21" si="2">+D20+D18</f>
        <v>1.2E-2</v>
      </c>
      <c r="E21" s="36">
        <f t="shared" si="2"/>
        <v>7.0000000000000001E-3</v>
      </c>
      <c r="F21" s="36">
        <f t="shared" si="2"/>
        <v>1.4999999999999999E-2</v>
      </c>
      <c r="G21" s="36">
        <f t="shared" si="2"/>
        <v>0.03</v>
      </c>
      <c r="H21" s="36">
        <f t="shared" si="2"/>
        <v>0.04</v>
      </c>
      <c r="I21" s="36">
        <f t="shared" si="2"/>
        <v>6.0000000000000005E-2</v>
      </c>
      <c r="J21" s="36">
        <f t="shared" si="2"/>
        <v>5.0000000000000001E-3</v>
      </c>
      <c r="K21" s="36">
        <f t="shared" si="2"/>
        <v>0.04</v>
      </c>
      <c r="L21" s="36">
        <f t="shared" si="2"/>
        <v>0.04</v>
      </c>
      <c r="M21" s="36">
        <f t="shared" si="2"/>
        <v>0.03</v>
      </c>
      <c r="N21" s="36">
        <f t="shared" si="2"/>
        <v>0.01</v>
      </c>
      <c r="O21" s="36">
        <f t="shared" si="2"/>
        <v>0.02</v>
      </c>
      <c r="P21" s="36">
        <f t="shared" si="2"/>
        <v>0</v>
      </c>
      <c r="Q21" s="36">
        <f t="shared" si="2"/>
        <v>0.1</v>
      </c>
      <c r="R21" s="36">
        <f t="shared" si="2"/>
        <v>0.03</v>
      </c>
      <c r="S21" s="36">
        <f t="shared" si="2"/>
        <v>7.0000000000000007E-2</v>
      </c>
      <c r="T21" s="36">
        <f t="shared" si="2"/>
        <v>0.03</v>
      </c>
      <c r="U21" s="36">
        <f t="shared" si="2"/>
        <v>5.0000000000000001E-3</v>
      </c>
      <c r="V21" s="36">
        <f t="shared" si="2"/>
        <v>4.0000000000000001E-3</v>
      </c>
      <c r="W21" s="37">
        <f t="shared" si="2"/>
        <v>0.05</v>
      </c>
      <c r="X21" s="37">
        <f t="shared" si="2"/>
        <v>8.0000000000000002E-3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2948</v>
      </c>
      <c r="E22" s="38">
        <v>1650</v>
      </c>
      <c r="F22" s="38">
        <v>597</v>
      </c>
      <c r="G22" s="38">
        <v>884</v>
      </c>
      <c r="H22" s="38">
        <v>208</v>
      </c>
      <c r="I22" s="38">
        <v>397</v>
      </c>
      <c r="J22" s="38">
        <v>608</v>
      </c>
      <c r="K22" s="38">
        <v>153</v>
      </c>
      <c r="L22" s="38">
        <v>154</v>
      </c>
      <c r="M22" s="38">
        <v>698</v>
      </c>
      <c r="N22" s="38">
        <v>187</v>
      </c>
      <c r="O22" s="38">
        <v>2644</v>
      </c>
      <c r="P22" s="38">
        <v>57</v>
      </c>
      <c r="Q22" s="38">
        <v>294</v>
      </c>
      <c r="R22" s="38">
        <v>198</v>
      </c>
      <c r="S22" s="38">
        <v>318</v>
      </c>
      <c r="T22" s="38">
        <v>844</v>
      </c>
      <c r="U22" s="38">
        <v>153</v>
      </c>
      <c r="V22" s="38">
        <v>677</v>
      </c>
      <c r="W22" s="39">
        <v>112</v>
      </c>
      <c r="X22" s="39">
        <v>250</v>
      </c>
      <c r="Y22" s="7"/>
    </row>
    <row r="23" spans="1:25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>SUM(D18*D22)</f>
        <v>35.375999999999998</v>
      </c>
      <c r="E23" s="42">
        <f t="shared" ref="E23:X23" si="3">SUM(E18*E22)</f>
        <v>11.55</v>
      </c>
      <c r="F23" s="42">
        <f t="shared" si="3"/>
        <v>8.9550000000000001</v>
      </c>
      <c r="G23" s="42">
        <f t="shared" si="3"/>
        <v>26.52</v>
      </c>
      <c r="H23" s="42">
        <f t="shared" si="3"/>
        <v>8.32</v>
      </c>
      <c r="I23" s="42">
        <f t="shared" si="3"/>
        <v>3.97</v>
      </c>
      <c r="J23" s="42">
        <f t="shared" si="3"/>
        <v>0</v>
      </c>
      <c r="K23" s="42">
        <f t="shared" si="3"/>
        <v>6.12</v>
      </c>
      <c r="L23" s="42">
        <f t="shared" si="3"/>
        <v>6.16</v>
      </c>
      <c r="M23" s="42">
        <f t="shared" si="3"/>
        <v>20.939999999999998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29.400000000000002</v>
      </c>
      <c r="R23" s="42">
        <f t="shared" si="3"/>
        <v>0</v>
      </c>
      <c r="S23" s="42">
        <f t="shared" si="3"/>
        <v>22.26</v>
      </c>
      <c r="T23" s="42">
        <f t="shared" si="3"/>
        <v>0</v>
      </c>
      <c r="U23" s="42">
        <f t="shared" si="3"/>
        <v>0.76500000000000001</v>
      </c>
      <c r="V23" s="42">
        <f t="shared" si="3"/>
        <v>0</v>
      </c>
      <c r="W23" s="42">
        <f t="shared" si="3"/>
        <v>5.6000000000000005</v>
      </c>
      <c r="X23" s="42">
        <f t="shared" si="3"/>
        <v>1.25</v>
      </c>
      <c r="Y23" s="43">
        <f>SUM(C23:X23)</f>
        <v>208.14599999999996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19.850000000000001</v>
      </c>
      <c r="J24" s="42">
        <f t="shared" si="4"/>
        <v>3.04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1.87</v>
      </c>
      <c r="O24" s="42">
        <f t="shared" si="4"/>
        <v>52.88</v>
      </c>
      <c r="P24" s="42">
        <f t="shared" si="4"/>
        <v>0</v>
      </c>
      <c r="Q24" s="42">
        <f t="shared" si="4"/>
        <v>0</v>
      </c>
      <c r="R24" s="42">
        <f t="shared" si="4"/>
        <v>5.9399999999999995</v>
      </c>
      <c r="S24" s="42">
        <f t="shared" si="4"/>
        <v>0</v>
      </c>
      <c r="T24" s="42">
        <f t="shared" si="4"/>
        <v>25.32</v>
      </c>
      <c r="U24" s="42">
        <f t="shared" si="4"/>
        <v>0</v>
      </c>
      <c r="V24" s="42">
        <f t="shared" si="4"/>
        <v>2.7080000000000002</v>
      </c>
      <c r="W24" s="42">
        <f t="shared" si="4"/>
        <v>0</v>
      </c>
      <c r="X24" s="42">
        <f t="shared" si="4"/>
        <v>0.75</v>
      </c>
      <c r="Y24" s="43">
        <f>SUM(C24:X24)</f>
        <v>122.83799999999999</v>
      </c>
    </row>
    <row r="25" spans="1:25" x14ac:dyDescent="0.15">
      <c r="A25" s="82" t="s">
        <v>40</v>
      </c>
      <c r="B25" s="83"/>
      <c r="C25" s="44">
        <f>SUM(C23:C24)</f>
        <v>31.44</v>
      </c>
      <c r="D25" s="44">
        <f t="shared" ref="D25:X25" si="5">+D21*D22</f>
        <v>35.375999999999998</v>
      </c>
      <c r="E25" s="44">
        <f t="shared" si="5"/>
        <v>11.55</v>
      </c>
      <c r="F25" s="44">
        <f t="shared" si="5"/>
        <v>8.9550000000000001</v>
      </c>
      <c r="G25" s="44">
        <f t="shared" si="5"/>
        <v>26.52</v>
      </c>
      <c r="H25" s="44">
        <f t="shared" si="5"/>
        <v>8.32</v>
      </c>
      <c r="I25" s="44">
        <f t="shared" si="5"/>
        <v>23.82</v>
      </c>
      <c r="J25" s="44">
        <f t="shared" si="5"/>
        <v>3.04</v>
      </c>
      <c r="K25" s="44">
        <f t="shared" si="5"/>
        <v>6.12</v>
      </c>
      <c r="L25" s="44">
        <f t="shared" si="5"/>
        <v>6.16</v>
      </c>
      <c r="M25" s="44">
        <f t="shared" si="5"/>
        <v>20.939999999999998</v>
      </c>
      <c r="N25" s="44">
        <f t="shared" si="5"/>
        <v>1.87</v>
      </c>
      <c r="O25" s="44">
        <f t="shared" si="5"/>
        <v>52.88</v>
      </c>
      <c r="P25" s="44">
        <f t="shared" si="5"/>
        <v>0</v>
      </c>
      <c r="Q25" s="44">
        <f t="shared" si="5"/>
        <v>29.400000000000002</v>
      </c>
      <c r="R25" s="44">
        <f t="shared" si="5"/>
        <v>5.9399999999999995</v>
      </c>
      <c r="S25" s="44">
        <f t="shared" si="5"/>
        <v>22.26</v>
      </c>
      <c r="T25" s="44">
        <f t="shared" si="5"/>
        <v>25.32</v>
      </c>
      <c r="U25" s="44">
        <f t="shared" si="5"/>
        <v>0.76500000000000001</v>
      </c>
      <c r="V25" s="44">
        <f t="shared" si="5"/>
        <v>2.7080000000000002</v>
      </c>
      <c r="W25" s="45">
        <f t="shared" si="5"/>
        <v>5.6000000000000005</v>
      </c>
      <c r="X25" s="45">
        <f t="shared" si="5"/>
        <v>2</v>
      </c>
      <c r="Y25" s="43">
        <f>SUM(C25:X25)</f>
        <v>330.98399999999998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7"/>
    </row>
    <row r="35" spans="1:25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7"/>
    </row>
    <row r="39" spans="1:25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7"/>
    </row>
    <row r="43" spans="1:25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workbookViewId="0">
      <selection activeCell="H11" sqref="H11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8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8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>
        <v>42940</v>
      </c>
      <c r="Q2" s="86"/>
      <c r="R2" s="86"/>
      <c r="S2" s="86"/>
      <c r="T2" s="5"/>
      <c r="U2" s="5"/>
      <c r="V2" s="5"/>
    </row>
    <row r="3" spans="1:28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8" ht="51" thickBot="1" x14ac:dyDescent="0.2">
      <c r="A4" s="89"/>
      <c r="B4" s="90"/>
      <c r="C4" s="8" t="s">
        <v>5</v>
      </c>
      <c r="D4" s="9" t="s">
        <v>6</v>
      </c>
      <c r="E4" s="10" t="s">
        <v>8</v>
      </c>
      <c r="F4" s="10"/>
      <c r="G4" s="10" t="s">
        <v>17</v>
      </c>
      <c r="H4" s="10" t="s">
        <v>53</v>
      </c>
      <c r="I4" s="11" t="s">
        <v>7</v>
      </c>
      <c r="J4" s="10" t="s">
        <v>13</v>
      </c>
      <c r="K4" s="10" t="s">
        <v>12</v>
      </c>
      <c r="L4" s="10" t="s">
        <v>45</v>
      </c>
      <c r="M4" s="10" t="s">
        <v>16</v>
      </c>
      <c r="N4" s="11" t="s">
        <v>54</v>
      </c>
      <c r="O4" s="10"/>
      <c r="P4" s="10" t="s">
        <v>50</v>
      </c>
      <c r="Q4" s="10" t="s">
        <v>51</v>
      </c>
      <c r="R4" s="10" t="s">
        <v>21</v>
      </c>
      <c r="S4" s="10" t="s">
        <v>66</v>
      </c>
      <c r="T4" s="10" t="s">
        <v>19</v>
      </c>
      <c r="U4" s="11" t="s">
        <v>105</v>
      </c>
      <c r="V4" s="12" t="s">
        <v>67</v>
      </c>
      <c r="W4" s="9" t="s">
        <v>56</v>
      </c>
      <c r="X4" s="9"/>
      <c r="Y4" s="7"/>
    </row>
    <row r="5" spans="1:28" x14ac:dyDescent="0.15">
      <c r="A5" s="94" t="s">
        <v>22</v>
      </c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>
        <v>70</v>
      </c>
      <c r="Q5" s="14">
        <v>70</v>
      </c>
      <c r="R5" s="14"/>
      <c r="S5" s="14"/>
      <c r="T5" s="14"/>
      <c r="U5" s="14"/>
      <c r="V5" s="15"/>
      <c r="W5" s="15"/>
      <c r="X5" s="15"/>
      <c r="Y5" s="7"/>
    </row>
    <row r="6" spans="1:28" x14ac:dyDescent="0.15">
      <c r="A6" s="95"/>
      <c r="B6" s="16" t="s">
        <v>82</v>
      </c>
      <c r="C6" s="17">
        <v>20</v>
      </c>
      <c r="D6" s="17"/>
      <c r="E6" s="17"/>
      <c r="F6" s="17"/>
      <c r="G6" s="17"/>
      <c r="H6" s="17"/>
      <c r="I6" s="17">
        <v>7</v>
      </c>
      <c r="J6" s="17"/>
      <c r="K6" s="17"/>
      <c r="L6" s="17"/>
      <c r="M6" s="17"/>
      <c r="N6" s="17"/>
      <c r="O6" s="17"/>
      <c r="P6" s="17"/>
      <c r="Q6" s="17"/>
      <c r="R6" s="17"/>
      <c r="S6" s="17">
        <v>1</v>
      </c>
      <c r="T6" s="17"/>
      <c r="U6" s="17"/>
      <c r="V6" s="18"/>
      <c r="W6" s="18"/>
      <c r="X6" s="18"/>
      <c r="Y6" s="7"/>
      <c r="AB6" s="80"/>
    </row>
    <row r="7" spans="1:28" x14ac:dyDescent="0.15">
      <c r="A7" s="95"/>
      <c r="B7" s="16" t="s">
        <v>48</v>
      </c>
      <c r="C7" s="17"/>
      <c r="D7" s="17"/>
      <c r="E7" s="17">
        <v>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8"/>
      <c r="X7" s="18"/>
      <c r="Y7" s="7"/>
    </row>
    <row r="8" spans="1:28" ht="11.25" thickBot="1" x14ac:dyDescent="0.2">
      <c r="A8" s="96"/>
      <c r="B8" s="19" t="s">
        <v>25</v>
      </c>
      <c r="C8" s="20">
        <v>20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7"/>
    </row>
    <row r="9" spans="1:28" x14ac:dyDescent="0.15">
      <c r="A9" s="94" t="s">
        <v>26</v>
      </c>
      <c r="B9" s="13" t="s">
        <v>108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15">
        <v>50</v>
      </c>
      <c r="X9" s="15"/>
      <c r="Y9" s="7"/>
    </row>
    <row r="10" spans="1:28" x14ac:dyDescent="0.15">
      <c r="A10" s="95"/>
      <c r="B10" s="22" t="s">
        <v>106</v>
      </c>
      <c r="C10" s="17"/>
      <c r="D10" s="17">
        <v>10</v>
      </c>
      <c r="E10" s="17"/>
      <c r="F10" s="17"/>
      <c r="G10" s="17"/>
      <c r="H10" s="17"/>
      <c r="I10" s="17"/>
      <c r="J10" s="17">
        <v>70</v>
      </c>
      <c r="K10" s="17">
        <v>100</v>
      </c>
      <c r="L10" s="17">
        <v>15</v>
      </c>
      <c r="M10" s="17">
        <v>10</v>
      </c>
      <c r="N10" s="17"/>
      <c r="O10" s="17"/>
      <c r="P10" s="17"/>
      <c r="Q10" s="17"/>
      <c r="R10" s="17">
        <v>5</v>
      </c>
      <c r="S10" s="17"/>
      <c r="T10" s="17"/>
      <c r="U10" s="17"/>
      <c r="V10" s="18">
        <v>2</v>
      </c>
      <c r="W10" s="18"/>
      <c r="X10" s="18"/>
      <c r="Y10" s="7"/>
    </row>
    <row r="11" spans="1:28" x14ac:dyDescent="0.15">
      <c r="A11" s="95"/>
      <c r="B11" s="22" t="s">
        <v>53</v>
      </c>
      <c r="C11" s="17"/>
      <c r="D11" s="17"/>
      <c r="E11" s="17"/>
      <c r="F11" s="17"/>
      <c r="G11" s="17"/>
      <c r="H11" s="17">
        <v>10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7"/>
    </row>
    <row r="12" spans="1:28" ht="11.25" thickBot="1" x14ac:dyDescent="0.2">
      <c r="A12" s="96"/>
      <c r="B12" s="19" t="s">
        <v>25</v>
      </c>
      <c r="C12" s="20">
        <v>40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7"/>
    </row>
    <row r="13" spans="1:28" x14ac:dyDescent="0.15">
      <c r="A13" s="94" t="s">
        <v>30</v>
      </c>
      <c r="B13" s="13" t="s">
        <v>17</v>
      </c>
      <c r="C13" s="14"/>
      <c r="D13" s="14"/>
      <c r="E13" s="14"/>
      <c r="F13" s="14"/>
      <c r="G13" s="14">
        <v>30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5"/>
      <c r="X13" s="15"/>
      <c r="Y13" s="7" t="s">
        <v>107</v>
      </c>
    </row>
    <row r="14" spans="1:28" x14ac:dyDescent="0.15">
      <c r="A14" s="95"/>
      <c r="B14" s="16" t="s">
        <v>54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v>30</v>
      </c>
      <c r="O14" s="17"/>
      <c r="P14" s="17"/>
      <c r="Q14" s="17"/>
      <c r="R14" s="17"/>
      <c r="S14" s="17"/>
      <c r="T14" s="17"/>
      <c r="U14" s="17"/>
      <c r="V14" s="18"/>
      <c r="W14" s="18"/>
      <c r="X14" s="18"/>
      <c r="Y14" s="7"/>
    </row>
    <row r="15" spans="1:28" x14ac:dyDescent="0.15">
      <c r="A15" s="95"/>
      <c r="B15" s="16" t="s">
        <v>105</v>
      </c>
      <c r="C15" s="17"/>
      <c r="D15" s="17">
        <v>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v>50</v>
      </c>
      <c r="V15" s="18"/>
      <c r="W15" s="18"/>
      <c r="X15" s="18"/>
      <c r="Y15" s="7"/>
    </row>
    <row r="16" spans="1:28" ht="11.25" thickBot="1" x14ac:dyDescent="0.2">
      <c r="A16" s="97"/>
      <c r="B16" s="19" t="s">
        <v>5</v>
      </c>
      <c r="C16" s="20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10</v>
      </c>
      <c r="E17" s="25">
        <f t="shared" si="0"/>
        <v>7</v>
      </c>
      <c r="F17" s="25">
        <f t="shared" si="0"/>
        <v>0</v>
      </c>
      <c r="G17" s="25">
        <f t="shared" si="0"/>
        <v>0</v>
      </c>
      <c r="H17" s="25">
        <f t="shared" si="0"/>
        <v>10</v>
      </c>
      <c r="I17" s="25">
        <f t="shared" si="0"/>
        <v>7</v>
      </c>
      <c r="J17" s="25">
        <f t="shared" si="0"/>
        <v>70</v>
      </c>
      <c r="K17" s="25">
        <f t="shared" si="0"/>
        <v>100</v>
      </c>
      <c r="L17" s="25">
        <f t="shared" si="0"/>
        <v>15</v>
      </c>
      <c r="M17" s="25">
        <f t="shared" si="0"/>
        <v>10</v>
      </c>
      <c r="N17" s="25">
        <f t="shared" si="0"/>
        <v>0</v>
      </c>
      <c r="O17" s="25">
        <f t="shared" si="0"/>
        <v>0</v>
      </c>
      <c r="P17" s="25">
        <f t="shared" si="0"/>
        <v>70</v>
      </c>
      <c r="Q17" s="25">
        <f t="shared" si="0"/>
        <v>70</v>
      </c>
      <c r="R17" s="25">
        <f t="shared" si="0"/>
        <v>5</v>
      </c>
      <c r="S17" s="25">
        <f t="shared" si="0"/>
        <v>1</v>
      </c>
      <c r="T17" s="25">
        <f t="shared" si="0"/>
        <v>0</v>
      </c>
      <c r="U17" s="25">
        <f t="shared" si="0"/>
        <v>0</v>
      </c>
      <c r="V17" s="25">
        <f t="shared" si="0"/>
        <v>2</v>
      </c>
      <c r="W17" s="26">
        <f t="shared" si="0"/>
        <v>50</v>
      </c>
      <c r="X17" s="26">
        <f t="shared" si="0"/>
        <v>0</v>
      </c>
      <c r="Y17" s="7"/>
    </row>
    <row r="18" spans="1:25" x14ac:dyDescent="0.15">
      <c r="A18" s="27"/>
      <c r="B18" s="28" t="s">
        <v>34</v>
      </c>
      <c r="C18" s="29">
        <f>SUM(A17*C17)/1000</f>
        <v>0.08</v>
      </c>
      <c r="D18" s="29">
        <f>+(A17*D17)/1000</f>
        <v>0.01</v>
      </c>
      <c r="E18" s="29">
        <f>+(A17*E17)/1000</f>
        <v>7.0000000000000001E-3</v>
      </c>
      <c r="F18" s="29">
        <f>+(A17*F17)/1000</f>
        <v>0</v>
      </c>
      <c r="G18" s="29">
        <f>+(A17*G17)/1000</f>
        <v>0</v>
      </c>
      <c r="H18" s="29">
        <f>+(A17*H17)/1000</f>
        <v>0.01</v>
      </c>
      <c r="I18" s="29">
        <f>+(A17*I17)/1000</f>
        <v>7.0000000000000001E-3</v>
      </c>
      <c r="J18" s="29">
        <f>+(A17*J17)/1000</f>
        <v>7.0000000000000007E-2</v>
      </c>
      <c r="K18" s="29">
        <f>+(A17*K17)/1000</f>
        <v>0.1</v>
      </c>
      <c r="L18" s="29">
        <f>+(A17*L17)/1000</f>
        <v>1.4999999999999999E-2</v>
      </c>
      <c r="M18" s="29">
        <f>+(A17*M17)/1000</f>
        <v>0.01</v>
      </c>
      <c r="N18" s="29">
        <f>+(A17*N17)/1000</f>
        <v>0</v>
      </c>
      <c r="O18" s="29">
        <f>+(A17*O17)/1000</f>
        <v>0</v>
      </c>
      <c r="P18" s="29">
        <f>+(A17*P17)/1000</f>
        <v>7.0000000000000007E-2</v>
      </c>
      <c r="Q18" s="29">
        <f>+(A17*Q17)/1000</f>
        <v>7.0000000000000007E-2</v>
      </c>
      <c r="R18" s="29">
        <f>+(A17*R17)/1000</f>
        <v>5.0000000000000001E-3</v>
      </c>
      <c r="S18" s="29">
        <f>+(A17*S17)</f>
        <v>1</v>
      </c>
      <c r="T18" s="29">
        <f>+(A17*T17)/1000</f>
        <v>0</v>
      </c>
      <c r="U18" s="29">
        <f>+(A17*U17)/1000</f>
        <v>0</v>
      </c>
      <c r="V18" s="29">
        <f>+(A17*V17)/1000</f>
        <v>2E-3</v>
      </c>
      <c r="W18" s="29">
        <f>+(A17*W17)/1000</f>
        <v>0.05</v>
      </c>
      <c r="X18" s="29">
        <f>+(A17*X17)/1000</f>
        <v>0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X19" si="1">SUM(D13:D16)</f>
        <v>5</v>
      </c>
      <c r="E19" s="30">
        <f t="shared" si="1"/>
        <v>0</v>
      </c>
      <c r="F19" s="30">
        <f t="shared" si="1"/>
        <v>0</v>
      </c>
      <c r="G19" s="30">
        <f t="shared" si="1"/>
        <v>30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>SUM(N13:N16)</f>
        <v>30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50</v>
      </c>
      <c r="V19" s="30">
        <f t="shared" si="1"/>
        <v>0</v>
      </c>
      <c r="W19" s="31">
        <f t="shared" si="1"/>
        <v>0</v>
      </c>
      <c r="X19" s="31">
        <f t="shared" si="1"/>
        <v>0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5.0000000000000001E-3</v>
      </c>
      <c r="E20" s="34">
        <f>+(A19*E19)/1000</f>
        <v>0</v>
      </c>
      <c r="F20" s="34">
        <f>+(A19*F19)/1000</f>
        <v>0</v>
      </c>
      <c r="G20" s="34">
        <f>+(A19*G19)/1000</f>
        <v>0.03</v>
      </c>
      <c r="H20" s="34">
        <f>+(A19*H19)/1000</f>
        <v>0</v>
      </c>
      <c r="I20" s="34">
        <f>+(A19*I19)/1000</f>
        <v>0</v>
      </c>
      <c r="J20" s="34">
        <f>+(A19*J19)/1000</f>
        <v>0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0.03</v>
      </c>
      <c r="O20" s="34">
        <f>+(A19*O19)/1000</f>
        <v>0</v>
      </c>
      <c r="P20" s="34">
        <f>+(A19*P19)/1000</f>
        <v>0</v>
      </c>
      <c r="Q20" s="34">
        <f>+(A19*Q19)/1000</f>
        <v>0</v>
      </c>
      <c r="R20" s="34">
        <f>+(A19*R19)/1000</f>
        <v>0</v>
      </c>
      <c r="S20" s="34">
        <f>+(A19*S19)/1000</f>
        <v>0</v>
      </c>
      <c r="T20" s="34">
        <f>+(A19*T19)/1000</f>
        <v>0</v>
      </c>
      <c r="U20" s="34">
        <f>+(A19*U19)/1000</f>
        <v>0.05</v>
      </c>
      <c r="V20" s="34">
        <f>+(A19*V19)/1000</f>
        <v>0</v>
      </c>
      <c r="W20" s="35">
        <f>+(A19*W19)/1000</f>
        <v>0</v>
      </c>
      <c r="X20" s="35">
        <f>+(A19*X19)/1000</f>
        <v>0</v>
      </c>
      <c r="Y20" s="7"/>
    </row>
    <row r="21" spans="1:25" x14ac:dyDescent="0.15">
      <c r="A21" s="98" t="s">
        <v>37</v>
      </c>
      <c r="B21" s="99"/>
      <c r="C21" s="36">
        <f>+C20+C18</f>
        <v>0.12</v>
      </c>
      <c r="D21" s="36">
        <f t="shared" ref="D21:X21" si="2">+D20+D18</f>
        <v>1.4999999999999999E-2</v>
      </c>
      <c r="E21" s="36">
        <f t="shared" si="2"/>
        <v>7.0000000000000001E-3</v>
      </c>
      <c r="F21" s="36">
        <f t="shared" si="2"/>
        <v>0</v>
      </c>
      <c r="G21" s="36">
        <f t="shared" si="2"/>
        <v>0.03</v>
      </c>
      <c r="H21" s="36">
        <f t="shared" si="2"/>
        <v>0.01</v>
      </c>
      <c r="I21" s="36">
        <f t="shared" si="2"/>
        <v>7.0000000000000001E-3</v>
      </c>
      <c r="J21" s="36">
        <f t="shared" si="2"/>
        <v>7.0000000000000007E-2</v>
      </c>
      <c r="K21" s="36">
        <f t="shared" si="2"/>
        <v>0.1</v>
      </c>
      <c r="L21" s="36">
        <f t="shared" si="2"/>
        <v>1.4999999999999999E-2</v>
      </c>
      <c r="M21" s="36">
        <f t="shared" si="2"/>
        <v>0.01</v>
      </c>
      <c r="N21" s="36">
        <f t="shared" si="2"/>
        <v>0.03</v>
      </c>
      <c r="O21" s="36">
        <f t="shared" si="2"/>
        <v>0</v>
      </c>
      <c r="P21" s="36">
        <f t="shared" si="2"/>
        <v>7.0000000000000007E-2</v>
      </c>
      <c r="Q21" s="36">
        <f t="shared" si="2"/>
        <v>7.0000000000000007E-2</v>
      </c>
      <c r="R21" s="36">
        <f t="shared" si="2"/>
        <v>5.0000000000000001E-3</v>
      </c>
      <c r="S21" s="36">
        <f t="shared" si="2"/>
        <v>1</v>
      </c>
      <c r="T21" s="36">
        <f t="shared" si="2"/>
        <v>0</v>
      </c>
      <c r="U21" s="36">
        <f t="shared" si="2"/>
        <v>0.05</v>
      </c>
      <c r="V21" s="36">
        <f t="shared" si="2"/>
        <v>2E-3</v>
      </c>
      <c r="W21" s="37">
        <f t="shared" si="2"/>
        <v>0.05</v>
      </c>
      <c r="X21" s="37">
        <f t="shared" si="2"/>
        <v>0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608</v>
      </c>
      <c r="E22" s="38">
        <v>1650</v>
      </c>
      <c r="F22" s="38">
        <v>244</v>
      </c>
      <c r="G22" s="38">
        <v>330</v>
      </c>
      <c r="H22" s="38">
        <v>708</v>
      </c>
      <c r="I22" s="38">
        <v>2948</v>
      </c>
      <c r="J22" s="38">
        <v>2644</v>
      </c>
      <c r="K22" s="38">
        <v>154</v>
      </c>
      <c r="L22" s="38">
        <v>397</v>
      </c>
      <c r="M22" s="38">
        <v>238</v>
      </c>
      <c r="N22" s="38">
        <v>208</v>
      </c>
      <c r="O22" s="38">
        <v>708</v>
      </c>
      <c r="P22" s="38">
        <v>344</v>
      </c>
      <c r="Q22" s="38">
        <v>318</v>
      </c>
      <c r="R22" s="38">
        <v>147</v>
      </c>
      <c r="S22" s="38">
        <v>57</v>
      </c>
      <c r="T22" s="38">
        <v>277</v>
      </c>
      <c r="U22" s="38">
        <v>269</v>
      </c>
      <c r="V22" s="81">
        <v>677</v>
      </c>
      <c r="W22" s="39">
        <v>154</v>
      </c>
      <c r="X22" s="39"/>
      <c r="Y22" s="7"/>
    </row>
    <row r="23" spans="1:25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>SUM(D18*D22)</f>
        <v>6.08</v>
      </c>
      <c r="E23" s="42">
        <f t="shared" ref="E23:X23" si="3">SUM(E18*E22)</f>
        <v>11.55</v>
      </c>
      <c r="F23" s="42">
        <f t="shared" si="3"/>
        <v>0</v>
      </c>
      <c r="G23" s="42">
        <f t="shared" si="3"/>
        <v>0</v>
      </c>
      <c r="H23" s="42">
        <f t="shared" si="3"/>
        <v>7.08</v>
      </c>
      <c r="I23" s="42">
        <f t="shared" si="3"/>
        <v>20.635999999999999</v>
      </c>
      <c r="J23" s="42">
        <f t="shared" si="3"/>
        <v>185.08</v>
      </c>
      <c r="K23" s="42">
        <f t="shared" si="3"/>
        <v>15.4</v>
      </c>
      <c r="L23" s="42">
        <f t="shared" si="3"/>
        <v>5.9550000000000001</v>
      </c>
      <c r="M23" s="42">
        <f t="shared" si="3"/>
        <v>2.38</v>
      </c>
      <c r="N23" s="42">
        <f t="shared" si="3"/>
        <v>0</v>
      </c>
      <c r="O23" s="42">
        <f t="shared" si="3"/>
        <v>0</v>
      </c>
      <c r="P23" s="42">
        <f t="shared" si="3"/>
        <v>24.080000000000002</v>
      </c>
      <c r="Q23" s="42">
        <f t="shared" si="3"/>
        <v>22.26</v>
      </c>
      <c r="R23" s="42">
        <f t="shared" si="3"/>
        <v>0.73499999999999999</v>
      </c>
      <c r="S23" s="42">
        <f t="shared" si="3"/>
        <v>57</v>
      </c>
      <c r="T23" s="42">
        <f t="shared" si="3"/>
        <v>0</v>
      </c>
      <c r="U23" s="42">
        <f t="shared" si="3"/>
        <v>0</v>
      </c>
      <c r="V23" s="42">
        <f t="shared" si="3"/>
        <v>1.3540000000000001</v>
      </c>
      <c r="W23" s="42">
        <f t="shared" si="3"/>
        <v>7.7</v>
      </c>
      <c r="X23" s="42">
        <f t="shared" si="3"/>
        <v>0</v>
      </c>
      <c r="Y23" s="43">
        <f>SUM(C23:X23)</f>
        <v>388.24999999999994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>SUM(D20*D22)</f>
        <v>3.04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9.9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6.24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13.450000000000001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43.110000000000007</v>
      </c>
    </row>
    <row r="25" spans="1:25" x14ac:dyDescent="0.15">
      <c r="A25" s="82" t="s">
        <v>40</v>
      </c>
      <c r="B25" s="83"/>
      <c r="C25" s="44">
        <f>SUM(C23:C24)</f>
        <v>31.44</v>
      </c>
      <c r="D25" s="44">
        <f t="shared" ref="D25:X25" si="5">+D21*D22</f>
        <v>9.1199999999999992</v>
      </c>
      <c r="E25" s="44">
        <f t="shared" si="5"/>
        <v>11.55</v>
      </c>
      <c r="F25" s="44">
        <f t="shared" si="5"/>
        <v>0</v>
      </c>
      <c r="G25" s="44">
        <f t="shared" si="5"/>
        <v>9.9</v>
      </c>
      <c r="H25" s="44">
        <f t="shared" si="5"/>
        <v>7.08</v>
      </c>
      <c r="I25" s="44">
        <f t="shared" si="5"/>
        <v>20.635999999999999</v>
      </c>
      <c r="J25" s="44">
        <f t="shared" si="5"/>
        <v>185.08</v>
      </c>
      <c r="K25" s="44">
        <f t="shared" si="5"/>
        <v>15.4</v>
      </c>
      <c r="L25" s="44">
        <f t="shared" si="5"/>
        <v>5.9550000000000001</v>
      </c>
      <c r="M25" s="44">
        <f t="shared" si="5"/>
        <v>2.38</v>
      </c>
      <c r="N25" s="44">
        <f t="shared" si="5"/>
        <v>6.24</v>
      </c>
      <c r="O25" s="44">
        <f t="shared" si="5"/>
        <v>0</v>
      </c>
      <c r="P25" s="44">
        <f t="shared" si="5"/>
        <v>24.080000000000002</v>
      </c>
      <c r="Q25" s="44">
        <f t="shared" si="5"/>
        <v>22.26</v>
      </c>
      <c r="R25" s="44">
        <f t="shared" si="5"/>
        <v>0.73499999999999999</v>
      </c>
      <c r="S25" s="44">
        <f t="shared" si="5"/>
        <v>57</v>
      </c>
      <c r="T25" s="44">
        <f t="shared" si="5"/>
        <v>0</v>
      </c>
      <c r="U25" s="44">
        <f t="shared" si="5"/>
        <v>13.450000000000001</v>
      </c>
      <c r="V25" s="44">
        <f t="shared" si="5"/>
        <v>1.3540000000000001</v>
      </c>
      <c r="W25" s="45">
        <f t="shared" si="5"/>
        <v>7.7</v>
      </c>
      <c r="X25" s="45">
        <f t="shared" si="5"/>
        <v>0</v>
      </c>
      <c r="Y25" s="43">
        <f>SUM(C25:X25)</f>
        <v>431.35999999999996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7"/>
    </row>
    <row r="35" spans="1:25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7"/>
    </row>
    <row r="39" spans="1:25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7"/>
    </row>
    <row r="43" spans="1:25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AA34" sqref="AA34"/>
    </sheetView>
  </sheetViews>
  <sheetFormatPr defaultRowHeight="10.5" x14ac:dyDescent="0.15"/>
  <cols>
    <col min="1" max="1" width="4.57031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16" width="3.85546875" style="1" customWidth="1"/>
    <col min="17" max="17" width="2.85546875" style="1" customWidth="1"/>
    <col min="18" max="19" width="3.85546875" style="76" customWidth="1"/>
    <col min="20" max="22" width="3.85546875" style="1" customWidth="1"/>
    <col min="23" max="24" width="4.28515625" style="1" customWidth="1"/>
    <col min="25" max="25" width="4.140625" style="1" customWidth="1"/>
    <col min="26" max="257" width="9.140625" style="1"/>
    <col min="258" max="258" width="3.85546875" style="1" customWidth="1"/>
    <col min="259" max="259" width="15.42578125" style="1" customWidth="1"/>
    <col min="260" max="281" width="4.140625" style="1" customWidth="1"/>
    <col min="282" max="513" width="9.140625" style="1"/>
    <col min="514" max="514" width="3.85546875" style="1" customWidth="1"/>
    <col min="515" max="515" width="15.42578125" style="1" customWidth="1"/>
    <col min="516" max="537" width="4.140625" style="1" customWidth="1"/>
    <col min="538" max="769" width="9.140625" style="1"/>
    <col min="770" max="770" width="3.85546875" style="1" customWidth="1"/>
    <col min="771" max="771" width="15.42578125" style="1" customWidth="1"/>
    <col min="772" max="793" width="4.140625" style="1" customWidth="1"/>
    <col min="794" max="1025" width="9.140625" style="1"/>
    <col min="1026" max="1026" width="3.85546875" style="1" customWidth="1"/>
    <col min="1027" max="1027" width="15.42578125" style="1" customWidth="1"/>
    <col min="1028" max="1049" width="4.140625" style="1" customWidth="1"/>
    <col min="1050" max="1281" width="9.140625" style="1"/>
    <col min="1282" max="1282" width="3.85546875" style="1" customWidth="1"/>
    <col min="1283" max="1283" width="15.42578125" style="1" customWidth="1"/>
    <col min="1284" max="1305" width="4.140625" style="1" customWidth="1"/>
    <col min="1306" max="1537" width="9.140625" style="1"/>
    <col min="1538" max="1538" width="3.85546875" style="1" customWidth="1"/>
    <col min="1539" max="1539" width="15.42578125" style="1" customWidth="1"/>
    <col min="1540" max="1561" width="4.140625" style="1" customWidth="1"/>
    <col min="1562" max="1793" width="9.140625" style="1"/>
    <col min="1794" max="1794" width="3.85546875" style="1" customWidth="1"/>
    <col min="1795" max="1795" width="15.42578125" style="1" customWidth="1"/>
    <col min="1796" max="1817" width="4.140625" style="1" customWidth="1"/>
    <col min="1818" max="2049" width="9.140625" style="1"/>
    <col min="2050" max="2050" width="3.85546875" style="1" customWidth="1"/>
    <col min="2051" max="2051" width="15.42578125" style="1" customWidth="1"/>
    <col min="2052" max="2073" width="4.140625" style="1" customWidth="1"/>
    <col min="2074" max="2305" width="9.140625" style="1"/>
    <col min="2306" max="2306" width="3.85546875" style="1" customWidth="1"/>
    <col min="2307" max="2307" width="15.42578125" style="1" customWidth="1"/>
    <col min="2308" max="2329" width="4.140625" style="1" customWidth="1"/>
    <col min="2330" max="2561" width="9.140625" style="1"/>
    <col min="2562" max="2562" width="3.85546875" style="1" customWidth="1"/>
    <col min="2563" max="2563" width="15.42578125" style="1" customWidth="1"/>
    <col min="2564" max="2585" width="4.140625" style="1" customWidth="1"/>
    <col min="2586" max="2817" width="9.140625" style="1"/>
    <col min="2818" max="2818" width="3.85546875" style="1" customWidth="1"/>
    <col min="2819" max="2819" width="15.42578125" style="1" customWidth="1"/>
    <col min="2820" max="2841" width="4.140625" style="1" customWidth="1"/>
    <col min="2842" max="3073" width="9.140625" style="1"/>
    <col min="3074" max="3074" width="3.85546875" style="1" customWidth="1"/>
    <col min="3075" max="3075" width="15.42578125" style="1" customWidth="1"/>
    <col min="3076" max="3097" width="4.140625" style="1" customWidth="1"/>
    <col min="3098" max="3329" width="9.140625" style="1"/>
    <col min="3330" max="3330" width="3.85546875" style="1" customWidth="1"/>
    <col min="3331" max="3331" width="15.42578125" style="1" customWidth="1"/>
    <col min="3332" max="3353" width="4.140625" style="1" customWidth="1"/>
    <col min="3354" max="3585" width="9.140625" style="1"/>
    <col min="3586" max="3586" width="3.85546875" style="1" customWidth="1"/>
    <col min="3587" max="3587" width="15.42578125" style="1" customWidth="1"/>
    <col min="3588" max="3609" width="4.140625" style="1" customWidth="1"/>
    <col min="3610" max="3841" width="9.140625" style="1"/>
    <col min="3842" max="3842" width="3.85546875" style="1" customWidth="1"/>
    <col min="3843" max="3843" width="15.42578125" style="1" customWidth="1"/>
    <col min="3844" max="3865" width="4.140625" style="1" customWidth="1"/>
    <col min="3866" max="4097" width="9.140625" style="1"/>
    <col min="4098" max="4098" width="3.85546875" style="1" customWidth="1"/>
    <col min="4099" max="4099" width="15.42578125" style="1" customWidth="1"/>
    <col min="4100" max="4121" width="4.140625" style="1" customWidth="1"/>
    <col min="4122" max="4353" width="9.140625" style="1"/>
    <col min="4354" max="4354" width="3.85546875" style="1" customWidth="1"/>
    <col min="4355" max="4355" width="15.42578125" style="1" customWidth="1"/>
    <col min="4356" max="4377" width="4.140625" style="1" customWidth="1"/>
    <col min="4378" max="4609" width="9.140625" style="1"/>
    <col min="4610" max="4610" width="3.85546875" style="1" customWidth="1"/>
    <col min="4611" max="4611" width="15.42578125" style="1" customWidth="1"/>
    <col min="4612" max="4633" width="4.140625" style="1" customWidth="1"/>
    <col min="4634" max="4865" width="9.140625" style="1"/>
    <col min="4866" max="4866" width="3.85546875" style="1" customWidth="1"/>
    <col min="4867" max="4867" width="15.42578125" style="1" customWidth="1"/>
    <col min="4868" max="4889" width="4.140625" style="1" customWidth="1"/>
    <col min="4890" max="5121" width="9.140625" style="1"/>
    <col min="5122" max="5122" width="3.85546875" style="1" customWidth="1"/>
    <col min="5123" max="5123" width="15.42578125" style="1" customWidth="1"/>
    <col min="5124" max="5145" width="4.140625" style="1" customWidth="1"/>
    <col min="5146" max="5377" width="9.140625" style="1"/>
    <col min="5378" max="5378" width="3.85546875" style="1" customWidth="1"/>
    <col min="5379" max="5379" width="15.42578125" style="1" customWidth="1"/>
    <col min="5380" max="5401" width="4.140625" style="1" customWidth="1"/>
    <col min="5402" max="5633" width="9.140625" style="1"/>
    <col min="5634" max="5634" width="3.85546875" style="1" customWidth="1"/>
    <col min="5635" max="5635" width="15.42578125" style="1" customWidth="1"/>
    <col min="5636" max="5657" width="4.140625" style="1" customWidth="1"/>
    <col min="5658" max="5889" width="9.140625" style="1"/>
    <col min="5890" max="5890" width="3.85546875" style="1" customWidth="1"/>
    <col min="5891" max="5891" width="15.42578125" style="1" customWidth="1"/>
    <col min="5892" max="5913" width="4.140625" style="1" customWidth="1"/>
    <col min="5914" max="6145" width="9.140625" style="1"/>
    <col min="6146" max="6146" width="3.85546875" style="1" customWidth="1"/>
    <col min="6147" max="6147" width="15.42578125" style="1" customWidth="1"/>
    <col min="6148" max="6169" width="4.140625" style="1" customWidth="1"/>
    <col min="6170" max="6401" width="9.140625" style="1"/>
    <col min="6402" max="6402" width="3.85546875" style="1" customWidth="1"/>
    <col min="6403" max="6403" width="15.42578125" style="1" customWidth="1"/>
    <col min="6404" max="6425" width="4.140625" style="1" customWidth="1"/>
    <col min="6426" max="6657" width="9.140625" style="1"/>
    <col min="6658" max="6658" width="3.85546875" style="1" customWidth="1"/>
    <col min="6659" max="6659" width="15.42578125" style="1" customWidth="1"/>
    <col min="6660" max="6681" width="4.140625" style="1" customWidth="1"/>
    <col min="6682" max="6913" width="9.140625" style="1"/>
    <col min="6914" max="6914" width="3.85546875" style="1" customWidth="1"/>
    <col min="6915" max="6915" width="15.42578125" style="1" customWidth="1"/>
    <col min="6916" max="6937" width="4.140625" style="1" customWidth="1"/>
    <col min="6938" max="7169" width="9.140625" style="1"/>
    <col min="7170" max="7170" width="3.85546875" style="1" customWidth="1"/>
    <col min="7171" max="7171" width="15.42578125" style="1" customWidth="1"/>
    <col min="7172" max="7193" width="4.140625" style="1" customWidth="1"/>
    <col min="7194" max="7425" width="9.140625" style="1"/>
    <col min="7426" max="7426" width="3.85546875" style="1" customWidth="1"/>
    <col min="7427" max="7427" width="15.42578125" style="1" customWidth="1"/>
    <col min="7428" max="7449" width="4.140625" style="1" customWidth="1"/>
    <col min="7450" max="7681" width="9.140625" style="1"/>
    <col min="7682" max="7682" width="3.85546875" style="1" customWidth="1"/>
    <col min="7683" max="7683" width="15.42578125" style="1" customWidth="1"/>
    <col min="7684" max="7705" width="4.140625" style="1" customWidth="1"/>
    <col min="7706" max="7937" width="9.140625" style="1"/>
    <col min="7938" max="7938" width="3.85546875" style="1" customWidth="1"/>
    <col min="7939" max="7939" width="15.42578125" style="1" customWidth="1"/>
    <col min="7940" max="7961" width="4.140625" style="1" customWidth="1"/>
    <col min="7962" max="8193" width="9.140625" style="1"/>
    <col min="8194" max="8194" width="3.85546875" style="1" customWidth="1"/>
    <col min="8195" max="8195" width="15.42578125" style="1" customWidth="1"/>
    <col min="8196" max="8217" width="4.140625" style="1" customWidth="1"/>
    <col min="8218" max="8449" width="9.140625" style="1"/>
    <col min="8450" max="8450" width="3.85546875" style="1" customWidth="1"/>
    <col min="8451" max="8451" width="15.42578125" style="1" customWidth="1"/>
    <col min="8452" max="8473" width="4.140625" style="1" customWidth="1"/>
    <col min="8474" max="8705" width="9.140625" style="1"/>
    <col min="8706" max="8706" width="3.85546875" style="1" customWidth="1"/>
    <col min="8707" max="8707" width="15.42578125" style="1" customWidth="1"/>
    <col min="8708" max="8729" width="4.140625" style="1" customWidth="1"/>
    <col min="8730" max="8961" width="9.140625" style="1"/>
    <col min="8962" max="8962" width="3.85546875" style="1" customWidth="1"/>
    <col min="8963" max="8963" width="15.42578125" style="1" customWidth="1"/>
    <col min="8964" max="8985" width="4.140625" style="1" customWidth="1"/>
    <col min="8986" max="9217" width="9.140625" style="1"/>
    <col min="9218" max="9218" width="3.85546875" style="1" customWidth="1"/>
    <col min="9219" max="9219" width="15.42578125" style="1" customWidth="1"/>
    <col min="9220" max="9241" width="4.140625" style="1" customWidth="1"/>
    <col min="9242" max="9473" width="9.140625" style="1"/>
    <col min="9474" max="9474" width="3.85546875" style="1" customWidth="1"/>
    <col min="9475" max="9475" width="15.42578125" style="1" customWidth="1"/>
    <col min="9476" max="9497" width="4.140625" style="1" customWidth="1"/>
    <col min="9498" max="9729" width="9.140625" style="1"/>
    <col min="9730" max="9730" width="3.85546875" style="1" customWidth="1"/>
    <col min="9731" max="9731" width="15.42578125" style="1" customWidth="1"/>
    <col min="9732" max="9753" width="4.140625" style="1" customWidth="1"/>
    <col min="9754" max="9985" width="9.140625" style="1"/>
    <col min="9986" max="9986" width="3.85546875" style="1" customWidth="1"/>
    <col min="9987" max="9987" width="15.42578125" style="1" customWidth="1"/>
    <col min="9988" max="10009" width="4.140625" style="1" customWidth="1"/>
    <col min="10010" max="10241" width="9.140625" style="1"/>
    <col min="10242" max="10242" width="3.85546875" style="1" customWidth="1"/>
    <col min="10243" max="10243" width="15.42578125" style="1" customWidth="1"/>
    <col min="10244" max="10265" width="4.140625" style="1" customWidth="1"/>
    <col min="10266" max="10497" width="9.140625" style="1"/>
    <col min="10498" max="10498" width="3.85546875" style="1" customWidth="1"/>
    <col min="10499" max="10499" width="15.42578125" style="1" customWidth="1"/>
    <col min="10500" max="10521" width="4.140625" style="1" customWidth="1"/>
    <col min="10522" max="10753" width="9.140625" style="1"/>
    <col min="10754" max="10754" width="3.85546875" style="1" customWidth="1"/>
    <col min="10755" max="10755" width="15.42578125" style="1" customWidth="1"/>
    <col min="10756" max="10777" width="4.140625" style="1" customWidth="1"/>
    <col min="10778" max="11009" width="9.140625" style="1"/>
    <col min="11010" max="11010" width="3.85546875" style="1" customWidth="1"/>
    <col min="11011" max="11011" width="15.42578125" style="1" customWidth="1"/>
    <col min="11012" max="11033" width="4.140625" style="1" customWidth="1"/>
    <col min="11034" max="11265" width="9.140625" style="1"/>
    <col min="11266" max="11266" width="3.85546875" style="1" customWidth="1"/>
    <col min="11267" max="11267" width="15.42578125" style="1" customWidth="1"/>
    <col min="11268" max="11289" width="4.140625" style="1" customWidth="1"/>
    <col min="11290" max="11521" width="9.140625" style="1"/>
    <col min="11522" max="11522" width="3.85546875" style="1" customWidth="1"/>
    <col min="11523" max="11523" width="15.42578125" style="1" customWidth="1"/>
    <col min="11524" max="11545" width="4.140625" style="1" customWidth="1"/>
    <col min="11546" max="11777" width="9.140625" style="1"/>
    <col min="11778" max="11778" width="3.85546875" style="1" customWidth="1"/>
    <col min="11779" max="11779" width="15.42578125" style="1" customWidth="1"/>
    <col min="11780" max="11801" width="4.140625" style="1" customWidth="1"/>
    <col min="11802" max="12033" width="9.140625" style="1"/>
    <col min="12034" max="12034" width="3.85546875" style="1" customWidth="1"/>
    <col min="12035" max="12035" width="15.42578125" style="1" customWidth="1"/>
    <col min="12036" max="12057" width="4.140625" style="1" customWidth="1"/>
    <col min="12058" max="12289" width="9.140625" style="1"/>
    <col min="12290" max="12290" width="3.85546875" style="1" customWidth="1"/>
    <col min="12291" max="12291" width="15.42578125" style="1" customWidth="1"/>
    <col min="12292" max="12313" width="4.140625" style="1" customWidth="1"/>
    <col min="12314" max="12545" width="9.140625" style="1"/>
    <col min="12546" max="12546" width="3.85546875" style="1" customWidth="1"/>
    <col min="12547" max="12547" width="15.42578125" style="1" customWidth="1"/>
    <col min="12548" max="12569" width="4.140625" style="1" customWidth="1"/>
    <col min="12570" max="12801" width="9.140625" style="1"/>
    <col min="12802" max="12802" width="3.85546875" style="1" customWidth="1"/>
    <col min="12803" max="12803" width="15.42578125" style="1" customWidth="1"/>
    <col min="12804" max="12825" width="4.140625" style="1" customWidth="1"/>
    <col min="12826" max="13057" width="9.140625" style="1"/>
    <col min="13058" max="13058" width="3.85546875" style="1" customWidth="1"/>
    <col min="13059" max="13059" width="15.42578125" style="1" customWidth="1"/>
    <col min="13060" max="13081" width="4.140625" style="1" customWidth="1"/>
    <col min="13082" max="13313" width="9.140625" style="1"/>
    <col min="13314" max="13314" width="3.85546875" style="1" customWidth="1"/>
    <col min="13315" max="13315" width="15.42578125" style="1" customWidth="1"/>
    <col min="13316" max="13337" width="4.140625" style="1" customWidth="1"/>
    <col min="13338" max="13569" width="9.140625" style="1"/>
    <col min="13570" max="13570" width="3.85546875" style="1" customWidth="1"/>
    <col min="13571" max="13571" width="15.42578125" style="1" customWidth="1"/>
    <col min="13572" max="13593" width="4.140625" style="1" customWidth="1"/>
    <col min="13594" max="13825" width="9.140625" style="1"/>
    <col min="13826" max="13826" width="3.85546875" style="1" customWidth="1"/>
    <col min="13827" max="13827" width="15.42578125" style="1" customWidth="1"/>
    <col min="13828" max="13849" width="4.140625" style="1" customWidth="1"/>
    <col min="13850" max="14081" width="9.140625" style="1"/>
    <col min="14082" max="14082" width="3.85546875" style="1" customWidth="1"/>
    <col min="14083" max="14083" width="15.42578125" style="1" customWidth="1"/>
    <col min="14084" max="14105" width="4.140625" style="1" customWidth="1"/>
    <col min="14106" max="14337" width="9.140625" style="1"/>
    <col min="14338" max="14338" width="3.85546875" style="1" customWidth="1"/>
    <col min="14339" max="14339" width="15.42578125" style="1" customWidth="1"/>
    <col min="14340" max="14361" width="4.140625" style="1" customWidth="1"/>
    <col min="14362" max="14593" width="9.140625" style="1"/>
    <col min="14594" max="14594" width="3.85546875" style="1" customWidth="1"/>
    <col min="14595" max="14595" width="15.42578125" style="1" customWidth="1"/>
    <col min="14596" max="14617" width="4.140625" style="1" customWidth="1"/>
    <col min="14618" max="14849" width="9.140625" style="1"/>
    <col min="14850" max="14850" width="3.85546875" style="1" customWidth="1"/>
    <col min="14851" max="14851" width="15.42578125" style="1" customWidth="1"/>
    <col min="14852" max="14873" width="4.140625" style="1" customWidth="1"/>
    <col min="14874" max="15105" width="9.140625" style="1"/>
    <col min="15106" max="15106" width="3.85546875" style="1" customWidth="1"/>
    <col min="15107" max="15107" width="15.42578125" style="1" customWidth="1"/>
    <col min="15108" max="15129" width="4.140625" style="1" customWidth="1"/>
    <col min="15130" max="15361" width="9.140625" style="1"/>
    <col min="15362" max="15362" width="3.85546875" style="1" customWidth="1"/>
    <col min="15363" max="15363" width="15.42578125" style="1" customWidth="1"/>
    <col min="15364" max="15385" width="4.140625" style="1" customWidth="1"/>
    <col min="15386" max="15617" width="9.140625" style="1"/>
    <col min="15618" max="15618" width="3.85546875" style="1" customWidth="1"/>
    <col min="15619" max="15619" width="15.42578125" style="1" customWidth="1"/>
    <col min="15620" max="15641" width="4.140625" style="1" customWidth="1"/>
    <col min="15642" max="15873" width="9.140625" style="1"/>
    <col min="15874" max="15874" width="3.85546875" style="1" customWidth="1"/>
    <col min="15875" max="15875" width="15.42578125" style="1" customWidth="1"/>
    <col min="15876" max="15897" width="4.140625" style="1" customWidth="1"/>
    <col min="15898" max="16129" width="9.140625" style="1"/>
    <col min="16130" max="16130" width="3.85546875" style="1" customWidth="1"/>
    <col min="16131" max="16131" width="15.42578125" style="1" customWidth="1"/>
    <col min="16132" max="16153" width="4.140625" style="1" customWidth="1"/>
    <col min="16154" max="16384" width="9.140625" style="1"/>
  </cols>
  <sheetData>
    <row r="1" spans="1:26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6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 t="s">
        <v>124</v>
      </c>
      <c r="Q2" s="86"/>
      <c r="R2" s="86"/>
      <c r="S2" s="86"/>
      <c r="T2" s="5"/>
      <c r="U2" s="5"/>
      <c r="V2" s="5"/>
    </row>
    <row r="3" spans="1:26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6"/>
      <c r="Z3" s="7"/>
    </row>
    <row r="4" spans="1:26" ht="55.5" thickBot="1" x14ac:dyDescent="0.2">
      <c r="A4" s="89"/>
      <c r="B4" s="90"/>
      <c r="C4" s="8" t="s">
        <v>5</v>
      </c>
      <c r="D4" s="9" t="s">
        <v>6</v>
      </c>
      <c r="E4" s="10" t="s">
        <v>7</v>
      </c>
      <c r="F4" s="10" t="s">
        <v>8</v>
      </c>
      <c r="G4" s="10" t="s">
        <v>66</v>
      </c>
      <c r="H4" s="10" t="s">
        <v>109</v>
      </c>
      <c r="I4" s="11" t="s">
        <v>11</v>
      </c>
      <c r="J4" s="10" t="s">
        <v>67</v>
      </c>
      <c r="K4" s="10" t="s">
        <v>56</v>
      </c>
      <c r="L4" s="10" t="s">
        <v>45</v>
      </c>
      <c r="M4" s="10" t="s">
        <v>57</v>
      </c>
      <c r="N4" s="11" t="s">
        <v>13</v>
      </c>
      <c r="O4" s="10" t="s">
        <v>16</v>
      </c>
      <c r="P4" s="10" t="s">
        <v>19</v>
      </c>
      <c r="Q4" s="10" t="s">
        <v>116</v>
      </c>
      <c r="R4" s="10" t="s">
        <v>78</v>
      </c>
      <c r="S4" s="10" t="s">
        <v>50</v>
      </c>
      <c r="T4" s="10" t="s">
        <v>21</v>
      </c>
      <c r="U4" s="11" t="s">
        <v>17</v>
      </c>
      <c r="V4" s="12" t="s">
        <v>69</v>
      </c>
      <c r="W4" s="9" t="s">
        <v>70</v>
      </c>
      <c r="X4" s="9" t="s">
        <v>9</v>
      </c>
      <c r="Y4" s="9" t="s">
        <v>53</v>
      </c>
      <c r="Z4" s="7"/>
    </row>
    <row r="5" spans="1:26" ht="10.5" customHeight="1" x14ac:dyDescent="0.15">
      <c r="A5" s="94" t="s">
        <v>22</v>
      </c>
      <c r="B5" s="13" t="s">
        <v>71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60">
        <v>70</v>
      </c>
      <c r="S5" s="60">
        <v>70</v>
      </c>
      <c r="T5" s="14"/>
      <c r="U5" s="14"/>
      <c r="V5" s="15"/>
      <c r="W5" s="15"/>
      <c r="X5" s="15"/>
      <c r="Y5" s="15"/>
      <c r="Z5" s="7"/>
    </row>
    <row r="6" spans="1:26" x14ac:dyDescent="0.15">
      <c r="A6" s="95"/>
      <c r="B6" s="16" t="s">
        <v>72</v>
      </c>
      <c r="C6" s="17"/>
      <c r="D6" s="17">
        <v>5</v>
      </c>
      <c r="E6" s="17"/>
      <c r="F6" s="17"/>
      <c r="G6" s="17">
        <f>1/10</f>
        <v>0.1</v>
      </c>
      <c r="H6" s="17">
        <v>18</v>
      </c>
      <c r="I6" s="17"/>
      <c r="J6" s="17"/>
      <c r="K6" s="17"/>
      <c r="L6" s="17"/>
      <c r="M6" s="17"/>
      <c r="N6" s="17"/>
      <c r="O6" s="17"/>
      <c r="P6" s="17">
        <v>28</v>
      </c>
      <c r="Q6" s="17"/>
      <c r="R6" s="61"/>
      <c r="S6" s="61"/>
      <c r="T6" s="17"/>
      <c r="U6" s="17">
        <v>25</v>
      </c>
      <c r="V6" s="18"/>
      <c r="W6" s="18"/>
      <c r="X6" s="18"/>
      <c r="Y6" s="18"/>
      <c r="Z6" s="7"/>
    </row>
    <row r="7" spans="1:26" x14ac:dyDescent="0.15">
      <c r="A7" s="95"/>
      <c r="B7" s="16" t="s">
        <v>118</v>
      </c>
      <c r="C7" s="17"/>
      <c r="D7" s="17"/>
      <c r="E7" s="17"/>
      <c r="F7" s="17">
        <v>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>
        <v>40</v>
      </c>
      <c r="R7" s="61"/>
      <c r="S7" s="61"/>
      <c r="T7" s="17"/>
      <c r="U7" s="17"/>
      <c r="V7" s="18"/>
      <c r="W7" s="18"/>
      <c r="X7" s="18">
        <v>20</v>
      </c>
      <c r="Y7" s="18"/>
      <c r="Z7" s="7"/>
    </row>
    <row r="8" spans="1:26" ht="11.25" thickBot="1" x14ac:dyDescent="0.2">
      <c r="A8" s="96"/>
      <c r="B8" s="19" t="s">
        <v>73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62"/>
      <c r="S8" s="62"/>
      <c r="T8" s="20"/>
      <c r="U8" s="20"/>
      <c r="V8" s="21"/>
      <c r="W8" s="21"/>
      <c r="X8" s="21"/>
      <c r="Y8" s="21"/>
      <c r="Z8" s="7"/>
    </row>
    <row r="9" spans="1:26" ht="10.5" customHeight="1" x14ac:dyDescent="0.15">
      <c r="A9" s="94" t="s">
        <v>26</v>
      </c>
      <c r="B9" s="13" t="s">
        <v>11</v>
      </c>
      <c r="C9" s="14"/>
      <c r="D9" s="14"/>
      <c r="E9" s="14"/>
      <c r="F9" s="14"/>
      <c r="G9" s="14"/>
      <c r="H9" s="14"/>
      <c r="I9" s="14">
        <v>40</v>
      </c>
      <c r="J9" s="14"/>
      <c r="K9" s="14"/>
      <c r="L9" s="14"/>
      <c r="M9" s="14"/>
      <c r="N9" s="14"/>
      <c r="O9" s="14"/>
      <c r="P9" s="14"/>
      <c r="Q9" s="14"/>
      <c r="R9" s="60"/>
      <c r="S9" s="60"/>
      <c r="T9" s="14"/>
      <c r="U9" s="14"/>
      <c r="V9" s="15"/>
      <c r="W9" s="15"/>
      <c r="X9" s="15"/>
      <c r="Y9" s="15"/>
      <c r="Z9" s="7"/>
    </row>
    <row r="10" spans="1:26" x14ac:dyDescent="0.15">
      <c r="A10" s="95"/>
      <c r="B10" s="22" t="s">
        <v>56</v>
      </c>
      <c r="C10" s="17"/>
      <c r="D10" s="17"/>
      <c r="E10" s="17"/>
      <c r="F10" s="17"/>
      <c r="G10" s="17"/>
      <c r="H10" s="17"/>
      <c r="I10" s="17"/>
      <c r="J10" s="17"/>
      <c r="K10" s="17">
        <v>40</v>
      </c>
      <c r="L10" s="17"/>
      <c r="M10" s="17"/>
      <c r="N10" s="17"/>
      <c r="O10" s="17"/>
      <c r="P10" s="17"/>
      <c r="Q10" s="17"/>
      <c r="R10" s="61"/>
      <c r="S10" s="61"/>
      <c r="T10" s="17"/>
      <c r="U10" s="17"/>
      <c r="V10" s="18"/>
      <c r="W10" s="18"/>
      <c r="X10" s="18"/>
      <c r="Y10" s="18"/>
      <c r="Z10" s="7"/>
    </row>
    <row r="11" spans="1:26" x14ac:dyDescent="0.15">
      <c r="A11" s="95"/>
      <c r="B11" s="22" t="s">
        <v>74</v>
      </c>
      <c r="C11" s="17"/>
      <c r="D11" s="17"/>
      <c r="E11" s="17">
        <v>8</v>
      </c>
      <c r="F11" s="17"/>
      <c r="G11" s="17">
        <f>1/20</f>
        <v>0.05</v>
      </c>
      <c r="H11" s="17"/>
      <c r="I11" s="17">
        <v>7</v>
      </c>
      <c r="J11" s="17">
        <v>2</v>
      </c>
      <c r="K11" s="17"/>
      <c r="L11" s="17">
        <v>15</v>
      </c>
      <c r="M11" s="17">
        <v>25</v>
      </c>
      <c r="N11" s="17">
        <v>45</v>
      </c>
      <c r="O11" s="17">
        <v>5</v>
      </c>
      <c r="P11" s="17"/>
      <c r="Q11" s="17"/>
      <c r="R11" s="61"/>
      <c r="S11" s="61"/>
      <c r="T11" s="17">
        <v>5</v>
      </c>
      <c r="U11" s="17"/>
      <c r="V11" s="18"/>
      <c r="W11" s="18"/>
      <c r="X11" s="18"/>
      <c r="Y11" s="18"/>
      <c r="Z11" s="7" t="s">
        <v>75</v>
      </c>
    </row>
    <row r="12" spans="1:26" ht="11.25" thickBot="1" x14ac:dyDescent="0.2">
      <c r="A12" s="96"/>
      <c r="B12" s="19" t="s">
        <v>25</v>
      </c>
      <c r="C12" s="20">
        <v>40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62"/>
      <c r="S12" s="62"/>
      <c r="T12" s="20"/>
      <c r="U12" s="20"/>
      <c r="V12" s="21"/>
      <c r="W12" s="21"/>
      <c r="X12" s="21"/>
      <c r="Y12" s="21"/>
      <c r="Z12" s="7"/>
    </row>
    <row r="13" spans="1:26" ht="10.5" customHeight="1" thickBot="1" x14ac:dyDescent="0.2">
      <c r="A13" s="94" t="s">
        <v>30</v>
      </c>
      <c r="B13" s="13" t="s">
        <v>70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60"/>
      <c r="S13" s="60"/>
      <c r="T13" s="14"/>
      <c r="U13" s="14"/>
      <c r="V13" s="15"/>
      <c r="W13" s="15">
        <f>1/8</f>
        <v>0.125</v>
      </c>
      <c r="X13" s="15"/>
      <c r="Y13" s="15"/>
      <c r="Z13" s="7"/>
    </row>
    <row r="14" spans="1:26" x14ac:dyDescent="0.15">
      <c r="A14" s="95"/>
      <c r="B14" s="16" t="s">
        <v>110</v>
      </c>
      <c r="C14" s="17"/>
      <c r="D14" s="17">
        <v>10</v>
      </c>
      <c r="E14" s="17"/>
      <c r="F14" s="17"/>
      <c r="G14" s="17"/>
      <c r="H14" s="17"/>
      <c r="I14" s="17">
        <v>5</v>
      </c>
      <c r="J14" s="17"/>
      <c r="K14" s="14"/>
      <c r="L14" s="17">
        <v>5</v>
      </c>
      <c r="M14" s="17">
        <v>20</v>
      </c>
      <c r="N14" s="17"/>
      <c r="O14" s="17">
        <v>5</v>
      </c>
      <c r="P14" s="17">
        <v>15</v>
      </c>
      <c r="Q14" s="17"/>
      <c r="R14" s="61"/>
      <c r="S14" s="61"/>
      <c r="T14" s="17"/>
      <c r="U14" s="17"/>
      <c r="V14" s="18"/>
      <c r="W14" s="18"/>
      <c r="X14" s="18"/>
      <c r="Y14" s="18"/>
      <c r="Z14" s="7"/>
    </row>
    <row r="15" spans="1:26" x14ac:dyDescent="0.15">
      <c r="A15" s="95"/>
      <c r="B15" s="16" t="s">
        <v>77</v>
      </c>
      <c r="C15" s="17">
        <v>40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61"/>
      <c r="S15" s="61"/>
      <c r="T15" s="17"/>
      <c r="U15" s="17"/>
      <c r="V15" s="18"/>
      <c r="W15" s="18"/>
      <c r="X15" s="18"/>
      <c r="Y15" s="18"/>
      <c r="Z15" s="7"/>
    </row>
    <row r="16" spans="1:26" ht="11.25" thickBot="1" x14ac:dyDescent="0.2">
      <c r="A16" s="97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2"/>
      <c r="S16" s="62"/>
      <c r="T16" s="20"/>
      <c r="U16" s="20"/>
      <c r="V16" s="21">
        <v>17</v>
      </c>
      <c r="W16" s="21"/>
      <c r="X16" s="21"/>
      <c r="Y16" s="21"/>
      <c r="Z16" s="7"/>
    </row>
    <row r="17" spans="1:26" ht="11.25" thickBot="1" x14ac:dyDescent="0.2">
      <c r="A17" s="23">
        <v>1</v>
      </c>
      <c r="B17" s="24" t="s">
        <v>33</v>
      </c>
      <c r="C17" s="25">
        <f>SUM(C5:C12)</f>
        <v>80</v>
      </c>
      <c r="D17" s="25">
        <f t="shared" ref="D17:Y17" si="0">SUM(D5:D12)</f>
        <v>5</v>
      </c>
      <c r="E17" s="25">
        <f t="shared" si="0"/>
        <v>8</v>
      </c>
      <c r="F17" s="25">
        <f t="shared" si="0"/>
        <v>7</v>
      </c>
      <c r="G17" s="25">
        <f t="shared" si="0"/>
        <v>0.15000000000000002</v>
      </c>
      <c r="H17" s="25">
        <f t="shared" si="0"/>
        <v>18</v>
      </c>
      <c r="I17" s="25">
        <f t="shared" si="0"/>
        <v>47</v>
      </c>
      <c r="J17" s="25">
        <f t="shared" si="0"/>
        <v>2</v>
      </c>
      <c r="K17" s="25">
        <f t="shared" si="0"/>
        <v>40</v>
      </c>
      <c r="L17" s="25">
        <f t="shared" si="0"/>
        <v>15</v>
      </c>
      <c r="M17" s="25">
        <f t="shared" si="0"/>
        <v>25</v>
      </c>
      <c r="N17" s="25">
        <f t="shared" si="0"/>
        <v>45</v>
      </c>
      <c r="O17" s="25">
        <f t="shared" si="0"/>
        <v>5</v>
      </c>
      <c r="P17" s="25">
        <f t="shared" si="0"/>
        <v>28</v>
      </c>
      <c r="Q17" s="25">
        <f t="shared" si="0"/>
        <v>40</v>
      </c>
      <c r="R17" s="63">
        <f t="shared" si="0"/>
        <v>70</v>
      </c>
      <c r="S17" s="63">
        <f t="shared" si="0"/>
        <v>70</v>
      </c>
      <c r="T17" s="25">
        <f t="shared" si="0"/>
        <v>5</v>
      </c>
      <c r="U17" s="25">
        <f t="shared" si="0"/>
        <v>25</v>
      </c>
      <c r="V17" s="25">
        <f t="shared" si="0"/>
        <v>0</v>
      </c>
      <c r="W17" s="26">
        <f t="shared" si="0"/>
        <v>0</v>
      </c>
      <c r="X17" s="26">
        <f t="shared" si="0"/>
        <v>20</v>
      </c>
      <c r="Y17" s="26">
        <f t="shared" si="0"/>
        <v>0</v>
      </c>
      <c r="Z17" s="7"/>
    </row>
    <row r="18" spans="1:26" x14ac:dyDescent="0.15">
      <c r="A18" s="27"/>
      <c r="B18" s="28" t="s">
        <v>34</v>
      </c>
      <c r="C18" s="29">
        <f>SUM(A17*C17)/1000</f>
        <v>0.08</v>
      </c>
      <c r="D18" s="29">
        <f>+(A17*D17)/1000</f>
        <v>5.0000000000000001E-3</v>
      </c>
      <c r="E18" s="29">
        <f>+(A17*E17)/1000</f>
        <v>8.0000000000000002E-3</v>
      </c>
      <c r="F18" s="29">
        <f>+(A17*F17)/1000</f>
        <v>7.0000000000000001E-3</v>
      </c>
      <c r="G18" s="29">
        <f>+(A17*G17)</f>
        <v>0.15000000000000002</v>
      </c>
      <c r="H18" s="29">
        <f>+(A17*H17)/1000</f>
        <v>1.7999999999999999E-2</v>
      </c>
      <c r="I18" s="29">
        <f>+(A17*I17)/1000</f>
        <v>4.7E-2</v>
      </c>
      <c r="J18" s="29">
        <f>+(A17*J17)/1000</f>
        <v>2E-3</v>
      </c>
      <c r="K18" s="29">
        <f>+(A17*K17)/1000</f>
        <v>0.04</v>
      </c>
      <c r="L18" s="29">
        <f>+(A17*L17)/1000</f>
        <v>1.4999999999999999E-2</v>
      </c>
      <c r="M18" s="29">
        <f>+(A17*M17)/1000</f>
        <v>2.5000000000000001E-2</v>
      </c>
      <c r="N18" s="29">
        <f>+(A17*N17)/1000</f>
        <v>4.4999999999999998E-2</v>
      </c>
      <c r="O18" s="29">
        <f>+(A17*O17)/1000</f>
        <v>5.0000000000000001E-3</v>
      </c>
      <c r="P18" s="29">
        <f>+(A17*P17)/1000</f>
        <v>2.8000000000000001E-2</v>
      </c>
      <c r="Q18" s="29">
        <f>+(A17*Q17)/1000</f>
        <v>0.04</v>
      </c>
      <c r="R18" s="64">
        <f>+(A17*R17)/1000</f>
        <v>7.0000000000000007E-2</v>
      </c>
      <c r="S18" s="64">
        <f>+(A17*S17)/1000</f>
        <v>7.0000000000000007E-2</v>
      </c>
      <c r="T18" s="29">
        <f>+(A17*T17)/1000</f>
        <v>5.0000000000000001E-3</v>
      </c>
      <c r="U18" s="29">
        <f>+(A17*U17)/1000</f>
        <v>2.5000000000000001E-2</v>
      </c>
      <c r="V18" s="29">
        <f>+(A17*V17)/1000</f>
        <v>0</v>
      </c>
      <c r="W18" s="29">
        <f>+(A17*W17)/1000</f>
        <v>0</v>
      </c>
      <c r="X18" s="29">
        <f>+(A17*X17)/1000</f>
        <v>0.02</v>
      </c>
      <c r="Y18" s="29">
        <f>+(A17*Y17)/1000</f>
        <v>0</v>
      </c>
      <c r="Z18" s="7"/>
    </row>
    <row r="19" spans="1:26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Y19" si="1">SUM(D13:D16)</f>
        <v>10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5</v>
      </c>
      <c r="J19" s="30">
        <f t="shared" si="1"/>
        <v>0</v>
      </c>
      <c r="K19" s="30">
        <f t="shared" si="1"/>
        <v>0</v>
      </c>
      <c r="L19" s="30">
        <f t="shared" si="1"/>
        <v>5</v>
      </c>
      <c r="M19" s="30">
        <f t="shared" si="1"/>
        <v>20</v>
      </c>
      <c r="N19" s="30">
        <f>SUM(N13:N16)</f>
        <v>0</v>
      </c>
      <c r="O19" s="30">
        <f t="shared" si="1"/>
        <v>5</v>
      </c>
      <c r="P19" s="30">
        <f t="shared" si="1"/>
        <v>15</v>
      </c>
      <c r="Q19" s="30">
        <f t="shared" si="1"/>
        <v>0</v>
      </c>
      <c r="R19" s="65">
        <f t="shared" si="1"/>
        <v>0</v>
      </c>
      <c r="S19" s="65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17</v>
      </c>
      <c r="W19" s="31">
        <f t="shared" si="1"/>
        <v>0.125</v>
      </c>
      <c r="X19" s="31">
        <f t="shared" si="1"/>
        <v>0</v>
      </c>
      <c r="Y19" s="31">
        <f t="shared" si="1"/>
        <v>0</v>
      </c>
      <c r="Z19" s="7"/>
    </row>
    <row r="20" spans="1:26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0.01</v>
      </c>
      <c r="E20" s="34">
        <f>+(A19*E19)/1000</f>
        <v>0</v>
      </c>
      <c r="F20" s="34">
        <f>+(A19*F19)/1000</f>
        <v>0</v>
      </c>
      <c r="G20" s="34">
        <f>+(A19*G19)/1000</f>
        <v>0</v>
      </c>
      <c r="H20" s="34">
        <f>+(A19*H19)/1000</f>
        <v>0</v>
      </c>
      <c r="I20" s="34">
        <f>+(A19*I19)/1000</f>
        <v>5.0000000000000001E-3</v>
      </c>
      <c r="J20" s="34">
        <f>+(A19*J19)/1000</f>
        <v>0</v>
      </c>
      <c r="K20" s="34">
        <f>+(A19*K19)/1000</f>
        <v>0</v>
      </c>
      <c r="L20" s="34">
        <f>+(A19*L19)/1000</f>
        <v>5.0000000000000001E-3</v>
      </c>
      <c r="M20" s="34">
        <f>+(A19*M19)/1000</f>
        <v>0.02</v>
      </c>
      <c r="N20" s="34">
        <f>+(A19*N19)/1000</f>
        <v>0</v>
      </c>
      <c r="O20" s="34">
        <f>+(A19*O19)/1000</f>
        <v>5.0000000000000001E-3</v>
      </c>
      <c r="P20" s="34">
        <f>+(A19*P19)/1000</f>
        <v>1.4999999999999999E-2</v>
      </c>
      <c r="Q20" s="34">
        <f>+(A19*Q19)/1000</f>
        <v>0</v>
      </c>
      <c r="R20" s="66">
        <f>+(A19*R19)/1000</f>
        <v>0</v>
      </c>
      <c r="S20" s="66">
        <f>+(A19*S19)/1000</f>
        <v>0</v>
      </c>
      <c r="T20" s="34">
        <f>+(A19*T19)/1000</f>
        <v>0</v>
      </c>
      <c r="U20" s="34">
        <f>+(A19*U19)/1000</f>
        <v>0</v>
      </c>
      <c r="V20" s="34">
        <f>+(A19*V19)/1000</f>
        <v>1.7000000000000001E-2</v>
      </c>
      <c r="W20" s="35">
        <f>+(A19*W19)</f>
        <v>0.125</v>
      </c>
      <c r="X20" s="35">
        <f>+(A19*X19)</f>
        <v>0</v>
      </c>
      <c r="Y20" s="35">
        <f>+(A19*Y19)/1000</f>
        <v>0</v>
      </c>
      <c r="Z20" s="7"/>
    </row>
    <row r="21" spans="1:26" x14ac:dyDescent="0.15">
      <c r="A21" s="98" t="s">
        <v>37</v>
      </c>
      <c r="B21" s="99"/>
      <c r="C21" s="36">
        <f>+C20+C18</f>
        <v>0.12</v>
      </c>
      <c r="D21" s="36">
        <f t="shared" ref="D21:Y21" si="2">+D20+D18</f>
        <v>1.4999999999999999E-2</v>
      </c>
      <c r="E21" s="36">
        <f t="shared" si="2"/>
        <v>8.0000000000000002E-3</v>
      </c>
      <c r="F21" s="36">
        <f t="shared" si="2"/>
        <v>7.0000000000000001E-3</v>
      </c>
      <c r="G21" s="36">
        <f t="shared" si="2"/>
        <v>0.15000000000000002</v>
      </c>
      <c r="H21" s="36">
        <f t="shared" si="2"/>
        <v>1.7999999999999999E-2</v>
      </c>
      <c r="I21" s="36">
        <f t="shared" si="2"/>
        <v>5.1999999999999998E-2</v>
      </c>
      <c r="J21" s="36">
        <f t="shared" si="2"/>
        <v>2E-3</v>
      </c>
      <c r="K21" s="36">
        <f t="shared" si="2"/>
        <v>0.04</v>
      </c>
      <c r="L21" s="36">
        <f t="shared" si="2"/>
        <v>0.02</v>
      </c>
      <c r="M21" s="36">
        <f t="shared" si="2"/>
        <v>4.4999999999999998E-2</v>
      </c>
      <c r="N21" s="36">
        <f t="shared" si="2"/>
        <v>4.4999999999999998E-2</v>
      </c>
      <c r="O21" s="36">
        <f t="shared" si="2"/>
        <v>0.01</v>
      </c>
      <c r="P21" s="36">
        <f t="shared" si="2"/>
        <v>4.2999999999999997E-2</v>
      </c>
      <c r="Q21" s="36">
        <f t="shared" si="2"/>
        <v>0.04</v>
      </c>
      <c r="R21" s="67">
        <f t="shared" si="2"/>
        <v>7.0000000000000007E-2</v>
      </c>
      <c r="S21" s="67">
        <f t="shared" si="2"/>
        <v>7.0000000000000007E-2</v>
      </c>
      <c r="T21" s="36">
        <f t="shared" si="2"/>
        <v>5.0000000000000001E-3</v>
      </c>
      <c r="U21" s="36">
        <f t="shared" si="2"/>
        <v>2.5000000000000001E-2</v>
      </c>
      <c r="V21" s="36">
        <f t="shared" si="2"/>
        <v>1.7000000000000001E-2</v>
      </c>
      <c r="W21" s="37">
        <f t="shared" si="2"/>
        <v>0.125</v>
      </c>
      <c r="X21" s="37"/>
      <c r="Y21" s="37">
        <f t="shared" si="2"/>
        <v>0</v>
      </c>
      <c r="Z21" s="7"/>
    </row>
    <row r="22" spans="1:26" x14ac:dyDescent="0.15">
      <c r="A22" s="91" t="s">
        <v>38</v>
      </c>
      <c r="B22" s="93"/>
      <c r="C22" s="38">
        <v>262</v>
      </c>
      <c r="D22" s="38">
        <v>608</v>
      </c>
      <c r="E22" s="38">
        <v>2948</v>
      </c>
      <c r="F22" s="38">
        <v>1650</v>
      </c>
      <c r="G22" s="38">
        <v>57</v>
      </c>
      <c r="H22" s="38">
        <v>399</v>
      </c>
      <c r="I22" s="38">
        <v>187</v>
      </c>
      <c r="J22" s="38">
        <v>677</v>
      </c>
      <c r="K22" s="38">
        <v>154</v>
      </c>
      <c r="L22" s="38">
        <v>397</v>
      </c>
      <c r="M22" s="38">
        <v>153</v>
      </c>
      <c r="N22" s="38">
        <v>2644</v>
      </c>
      <c r="O22" s="38">
        <v>238</v>
      </c>
      <c r="P22" s="38">
        <v>227</v>
      </c>
      <c r="Q22" s="81">
        <v>438</v>
      </c>
      <c r="R22" s="68">
        <v>300</v>
      </c>
      <c r="S22" s="68">
        <v>294</v>
      </c>
      <c r="T22" s="38">
        <v>147</v>
      </c>
      <c r="U22" s="38">
        <v>330</v>
      </c>
      <c r="V22" s="38">
        <v>2000</v>
      </c>
      <c r="W22" s="39">
        <v>138</v>
      </c>
      <c r="X22" s="39">
        <v>399</v>
      </c>
      <c r="Y22" s="39">
        <v>708</v>
      </c>
      <c r="Z22" s="7"/>
    </row>
    <row r="23" spans="1:26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>SUM(D18*D22)</f>
        <v>3.04</v>
      </c>
      <c r="E23" s="42">
        <f t="shared" ref="E23:Y23" si="3">SUM(E18*E22)</f>
        <v>23.584</v>
      </c>
      <c r="F23" s="42">
        <f t="shared" si="3"/>
        <v>11.55</v>
      </c>
      <c r="G23" s="42">
        <f t="shared" si="3"/>
        <v>8.5500000000000007</v>
      </c>
      <c r="H23" s="42">
        <f t="shared" si="3"/>
        <v>7.1819999999999995</v>
      </c>
      <c r="I23" s="42">
        <f t="shared" si="3"/>
        <v>8.7889999999999997</v>
      </c>
      <c r="J23" s="42">
        <f t="shared" si="3"/>
        <v>1.3540000000000001</v>
      </c>
      <c r="K23" s="42">
        <f t="shared" si="3"/>
        <v>6.16</v>
      </c>
      <c r="L23" s="42">
        <f t="shared" si="3"/>
        <v>5.9550000000000001</v>
      </c>
      <c r="M23" s="42">
        <f t="shared" si="3"/>
        <v>3.8250000000000002</v>
      </c>
      <c r="N23" s="42">
        <f t="shared" si="3"/>
        <v>118.97999999999999</v>
      </c>
      <c r="O23" s="42">
        <f t="shared" si="3"/>
        <v>1.19</v>
      </c>
      <c r="P23" s="42">
        <f t="shared" si="3"/>
        <v>6.3559999999999999</v>
      </c>
      <c r="Q23" s="42">
        <f t="shared" si="3"/>
        <v>17.52</v>
      </c>
      <c r="R23" s="69">
        <f t="shared" si="3"/>
        <v>21.000000000000004</v>
      </c>
      <c r="S23" s="69">
        <f t="shared" si="3"/>
        <v>20.580000000000002</v>
      </c>
      <c r="T23" s="42">
        <f t="shared" si="3"/>
        <v>0.73499999999999999</v>
      </c>
      <c r="U23" s="42">
        <f t="shared" si="3"/>
        <v>8.25</v>
      </c>
      <c r="V23" s="42">
        <f t="shared" si="3"/>
        <v>0</v>
      </c>
      <c r="W23" s="42">
        <f t="shared" si="3"/>
        <v>0</v>
      </c>
      <c r="X23" s="42">
        <f t="shared" si="3"/>
        <v>7.98</v>
      </c>
      <c r="Y23" s="42">
        <f t="shared" si="3"/>
        <v>0</v>
      </c>
      <c r="Z23" s="43">
        <f>SUM(C23:Y23)</f>
        <v>303.54000000000002</v>
      </c>
    </row>
    <row r="24" spans="1:26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>SUM(D20*D22)</f>
        <v>6.08</v>
      </c>
      <c r="E24" s="42">
        <f t="shared" ref="E24:Y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0.93500000000000005</v>
      </c>
      <c r="J24" s="42">
        <f t="shared" si="4"/>
        <v>0</v>
      </c>
      <c r="K24" s="42">
        <f t="shared" si="4"/>
        <v>0</v>
      </c>
      <c r="L24" s="42">
        <f t="shared" si="4"/>
        <v>1.9850000000000001</v>
      </c>
      <c r="M24" s="42">
        <f t="shared" si="4"/>
        <v>3.06</v>
      </c>
      <c r="N24" s="42">
        <f t="shared" si="4"/>
        <v>0</v>
      </c>
      <c r="O24" s="42">
        <f t="shared" si="4"/>
        <v>1.19</v>
      </c>
      <c r="P24" s="42">
        <f t="shared" si="4"/>
        <v>3.4049999999999998</v>
      </c>
      <c r="Q24" s="42">
        <f t="shared" si="4"/>
        <v>0</v>
      </c>
      <c r="R24" s="69">
        <f t="shared" si="4"/>
        <v>0</v>
      </c>
      <c r="S24" s="69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34</v>
      </c>
      <c r="W24" s="42">
        <f t="shared" si="4"/>
        <v>17.25</v>
      </c>
      <c r="X24" s="42">
        <f t="shared" ref="X24" si="5">SUM(X20*X22)</f>
        <v>0</v>
      </c>
      <c r="Y24" s="42">
        <f t="shared" si="4"/>
        <v>0</v>
      </c>
      <c r="Z24" s="43">
        <f>SUM(C24:Y24)</f>
        <v>78.385000000000005</v>
      </c>
    </row>
    <row r="25" spans="1:26" x14ac:dyDescent="0.15">
      <c r="A25" s="82" t="s">
        <v>40</v>
      </c>
      <c r="B25" s="83"/>
      <c r="C25" s="44">
        <f>SUM(C23:C24)</f>
        <v>31.44</v>
      </c>
      <c r="D25" s="44">
        <f t="shared" ref="D25:Y25" si="6">+D21*D22</f>
        <v>9.1199999999999992</v>
      </c>
      <c r="E25" s="44">
        <f t="shared" si="6"/>
        <v>23.584</v>
      </c>
      <c r="F25" s="44">
        <f t="shared" si="6"/>
        <v>11.55</v>
      </c>
      <c r="G25" s="44">
        <f t="shared" si="6"/>
        <v>8.5500000000000007</v>
      </c>
      <c r="H25" s="44">
        <f t="shared" si="6"/>
        <v>7.1819999999999995</v>
      </c>
      <c r="I25" s="44">
        <f t="shared" si="6"/>
        <v>9.7240000000000002</v>
      </c>
      <c r="J25" s="44">
        <f t="shared" si="6"/>
        <v>1.3540000000000001</v>
      </c>
      <c r="K25" s="44">
        <f t="shared" si="6"/>
        <v>6.16</v>
      </c>
      <c r="L25" s="44">
        <f t="shared" si="6"/>
        <v>7.94</v>
      </c>
      <c r="M25" s="44">
        <f t="shared" si="6"/>
        <v>6.8849999999999998</v>
      </c>
      <c r="N25" s="44">
        <f t="shared" si="6"/>
        <v>118.97999999999999</v>
      </c>
      <c r="O25" s="44">
        <f t="shared" si="6"/>
        <v>2.38</v>
      </c>
      <c r="P25" s="44">
        <f t="shared" si="6"/>
        <v>9.7609999999999992</v>
      </c>
      <c r="Q25" s="44">
        <f t="shared" si="6"/>
        <v>17.52</v>
      </c>
      <c r="R25" s="70">
        <f t="shared" si="6"/>
        <v>21.000000000000004</v>
      </c>
      <c r="S25" s="70">
        <f t="shared" si="6"/>
        <v>20.580000000000002</v>
      </c>
      <c r="T25" s="44">
        <f t="shared" si="6"/>
        <v>0.73499999999999999</v>
      </c>
      <c r="U25" s="44">
        <f t="shared" si="6"/>
        <v>8.25</v>
      </c>
      <c r="V25" s="44">
        <f t="shared" si="6"/>
        <v>34</v>
      </c>
      <c r="W25" s="45">
        <f t="shared" si="6"/>
        <v>17.25</v>
      </c>
      <c r="X25" s="45">
        <f t="shared" ref="X25" si="7">+X21*X22</f>
        <v>0</v>
      </c>
      <c r="Y25" s="45">
        <f t="shared" si="6"/>
        <v>0</v>
      </c>
      <c r="Z25" s="43">
        <f>SUM(C25:Y25)</f>
        <v>373.94499999999999</v>
      </c>
    </row>
    <row r="26" spans="1:26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71"/>
      <c r="S26" s="71"/>
      <c r="T26" s="46"/>
      <c r="U26" s="46"/>
      <c r="V26" s="46"/>
      <c r="W26" s="46"/>
      <c r="X26" s="46"/>
      <c r="Y26" s="46"/>
      <c r="Z26" s="47"/>
    </row>
    <row r="27" spans="1:26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72"/>
      <c r="S27" s="72"/>
      <c r="T27" s="48"/>
      <c r="U27" s="48"/>
      <c r="V27" s="48"/>
      <c r="W27" s="48"/>
      <c r="X27" s="48"/>
      <c r="Y27" s="48"/>
      <c r="Z27" s="47"/>
    </row>
    <row r="28" spans="1:26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6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6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6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6"/>
      <c r="Z33" s="7"/>
    </row>
    <row r="34" spans="1:26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59"/>
      <c r="S34" s="59"/>
      <c r="T34" s="10"/>
      <c r="U34" s="10"/>
      <c r="V34" s="9"/>
      <c r="W34" s="9"/>
      <c r="X34" s="9"/>
      <c r="Y34" s="9"/>
      <c r="Z34" s="7"/>
    </row>
    <row r="35" spans="1:26" ht="10.5" customHeight="1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60"/>
      <c r="S35" s="60"/>
      <c r="T35" s="14"/>
      <c r="U35" s="14"/>
      <c r="V35" s="15"/>
      <c r="W35" s="15"/>
      <c r="X35" s="15"/>
      <c r="Y35" s="15"/>
      <c r="Z35" s="7"/>
    </row>
    <row r="36" spans="1:26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61"/>
      <c r="S36" s="61"/>
      <c r="T36" s="17"/>
      <c r="U36" s="17"/>
      <c r="V36" s="18"/>
      <c r="W36" s="18"/>
      <c r="X36" s="18"/>
      <c r="Y36" s="18"/>
      <c r="Z36" s="7"/>
    </row>
    <row r="37" spans="1:26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61"/>
      <c r="S37" s="61"/>
      <c r="T37" s="17"/>
      <c r="U37" s="17"/>
      <c r="V37" s="18"/>
      <c r="W37" s="18"/>
      <c r="X37" s="18"/>
      <c r="Y37" s="18"/>
      <c r="Z37" s="7"/>
    </row>
    <row r="38" spans="1:26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62"/>
      <c r="S38" s="62"/>
      <c r="T38" s="20"/>
      <c r="U38" s="20"/>
      <c r="V38" s="21"/>
      <c r="W38" s="21"/>
      <c r="X38" s="21"/>
      <c r="Y38" s="21"/>
      <c r="Z38" s="7"/>
    </row>
    <row r="39" spans="1:26" ht="10.5" customHeight="1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60"/>
      <c r="S39" s="60"/>
      <c r="T39" s="14"/>
      <c r="U39" s="14"/>
      <c r="V39" s="15"/>
      <c r="W39" s="15"/>
      <c r="X39" s="15"/>
      <c r="Y39" s="15"/>
      <c r="Z39" s="7"/>
    </row>
    <row r="40" spans="1:26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61"/>
      <c r="S40" s="61"/>
      <c r="T40" s="17"/>
      <c r="U40" s="17"/>
      <c r="V40" s="18"/>
      <c r="W40" s="18"/>
      <c r="X40" s="18"/>
      <c r="Y40" s="18"/>
      <c r="Z40" s="7"/>
    </row>
    <row r="41" spans="1:26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61"/>
      <c r="S41" s="61"/>
      <c r="T41" s="17"/>
      <c r="U41" s="17"/>
      <c r="V41" s="18"/>
      <c r="W41" s="18"/>
      <c r="X41" s="18"/>
      <c r="Y41" s="18"/>
      <c r="Z41" s="7"/>
    </row>
    <row r="42" spans="1:26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62"/>
      <c r="S42" s="62"/>
      <c r="T42" s="20"/>
      <c r="U42" s="20"/>
      <c r="V42" s="21"/>
      <c r="W42" s="21"/>
      <c r="X42" s="21"/>
      <c r="Y42" s="21"/>
      <c r="Z42" s="7"/>
    </row>
    <row r="43" spans="1:26" ht="10.5" customHeight="1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73"/>
      <c r="S43" s="73"/>
      <c r="T43" s="52"/>
      <c r="U43" s="52"/>
      <c r="V43" s="53"/>
      <c r="W43" s="53"/>
      <c r="X43" s="53"/>
      <c r="Y43" s="53"/>
      <c r="Z43" s="7"/>
    </row>
    <row r="44" spans="1:26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4"/>
      <c r="S44" s="74"/>
      <c r="T44" s="6"/>
      <c r="U44" s="6"/>
      <c r="V44" s="55"/>
      <c r="W44" s="55"/>
      <c r="X44" s="55"/>
      <c r="Y44" s="55"/>
      <c r="Z44" s="7"/>
    </row>
    <row r="45" spans="1:26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4"/>
      <c r="S45" s="74"/>
      <c r="T45" s="6"/>
      <c r="U45" s="6"/>
      <c r="V45" s="55"/>
      <c r="W45" s="55"/>
      <c r="X45" s="55"/>
      <c r="Y45" s="55"/>
      <c r="Z45" s="7"/>
    </row>
    <row r="46" spans="1:26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75"/>
      <c r="S46" s="75"/>
      <c r="T46" s="57"/>
      <c r="U46" s="57"/>
      <c r="V46" s="58"/>
      <c r="W46" s="58"/>
      <c r="X46" s="58"/>
      <c r="Y46" s="58"/>
      <c r="Z46" s="7"/>
    </row>
    <row r="47" spans="1:26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63"/>
      <c r="S47" s="63"/>
      <c r="T47" s="25"/>
      <c r="U47" s="25"/>
      <c r="V47" s="25"/>
      <c r="W47" s="25"/>
      <c r="X47" s="25"/>
      <c r="Y47" s="25"/>
      <c r="Z47" s="7"/>
    </row>
    <row r="48" spans="1:26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64"/>
      <c r="S48" s="64"/>
      <c r="T48" s="29"/>
      <c r="U48" s="29"/>
      <c r="V48" s="29"/>
      <c r="W48" s="29"/>
      <c r="X48" s="29"/>
      <c r="Y48" s="29"/>
      <c r="Z48" s="7"/>
    </row>
    <row r="49" spans="1:26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65"/>
      <c r="S49" s="65"/>
      <c r="T49" s="30"/>
      <c r="U49" s="30"/>
      <c r="V49" s="30"/>
      <c r="W49" s="30"/>
      <c r="X49" s="30"/>
      <c r="Y49" s="30"/>
      <c r="Z49" s="7"/>
    </row>
    <row r="50" spans="1:26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66"/>
      <c r="S50" s="66"/>
      <c r="T50" s="34"/>
      <c r="U50" s="34"/>
      <c r="V50" s="35"/>
      <c r="W50" s="35"/>
      <c r="X50" s="35"/>
      <c r="Y50" s="35"/>
      <c r="Z50" s="7"/>
    </row>
    <row r="51" spans="1:26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67"/>
      <c r="S51" s="67"/>
      <c r="T51" s="36"/>
      <c r="U51" s="36"/>
      <c r="V51" s="37"/>
      <c r="W51" s="37"/>
      <c r="X51" s="37"/>
      <c r="Y51" s="37"/>
      <c r="Z51" s="7"/>
    </row>
    <row r="52" spans="1:26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68"/>
      <c r="S52" s="68"/>
      <c r="T52" s="38"/>
      <c r="U52" s="38"/>
      <c r="V52" s="39"/>
      <c r="W52" s="39"/>
      <c r="X52" s="39"/>
      <c r="Y52" s="39"/>
      <c r="Z52" s="7"/>
    </row>
    <row r="53" spans="1:26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69"/>
      <c r="S53" s="69"/>
      <c r="T53" s="42"/>
      <c r="U53" s="42"/>
      <c r="V53" s="42"/>
      <c r="W53" s="42"/>
      <c r="X53" s="42"/>
      <c r="Y53" s="42"/>
      <c r="Z53" s="43"/>
    </row>
    <row r="54" spans="1:26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69"/>
      <c r="S54" s="69"/>
      <c r="T54" s="42"/>
      <c r="U54" s="42"/>
      <c r="V54" s="42"/>
      <c r="W54" s="42"/>
      <c r="X54" s="42"/>
      <c r="Y54" s="42"/>
      <c r="Z54" s="43"/>
    </row>
    <row r="55" spans="1:26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70"/>
      <c r="S55" s="70"/>
      <c r="T55" s="44"/>
      <c r="U55" s="44"/>
      <c r="V55" s="45"/>
      <c r="W55" s="45"/>
      <c r="X55" s="45"/>
      <c r="Y55" s="45"/>
      <c r="Z55" s="43"/>
    </row>
    <row r="56" spans="1:26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71"/>
      <c r="S56" s="71"/>
      <c r="T56" s="46"/>
      <c r="U56" s="46"/>
      <c r="V56" s="46"/>
      <c r="W56" s="46"/>
      <c r="X56" s="46"/>
      <c r="Y56" s="46"/>
      <c r="Z56" s="47"/>
    </row>
    <row r="57" spans="1:26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72"/>
      <c r="S57" s="72"/>
      <c r="T57" s="48"/>
      <c r="U57" s="48"/>
      <c r="V57" s="48"/>
      <c r="W57" s="48"/>
      <c r="X57" s="48"/>
      <c r="Y57" s="48"/>
      <c r="Z57" s="47"/>
    </row>
    <row r="58" spans="1:26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B26" sqref="B26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17" width="3.85546875" style="1" customWidth="1"/>
    <col min="18" max="18" width="3.85546875" style="76" customWidth="1"/>
    <col min="19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>
        <v>42942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61.5" customHeight="1" thickBot="1" x14ac:dyDescent="0.2">
      <c r="A4" s="89"/>
      <c r="B4" s="90"/>
      <c r="C4" s="8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59" t="s">
        <v>114</v>
      </c>
      <c r="S4" s="10" t="s">
        <v>50</v>
      </c>
      <c r="T4" s="10" t="s">
        <v>51</v>
      </c>
      <c r="U4" s="11" t="s">
        <v>21</v>
      </c>
      <c r="V4" s="12"/>
      <c r="W4" s="9"/>
      <c r="X4" s="9"/>
      <c r="Y4" s="7"/>
    </row>
    <row r="5" spans="1:25" ht="11.25" customHeight="1" x14ac:dyDescent="0.15">
      <c r="A5" s="94" t="s">
        <v>22</v>
      </c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60"/>
      <c r="S5" s="14">
        <v>70</v>
      </c>
      <c r="T5" s="14">
        <v>70</v>
      </c>
      <c r="U5" s="14"/>
      <c r="V5" s="15"/>
      <c r="W5" s="15"/>
      <c r="X5" s="15"/>
      <c r="Y5" s="7"/>
    </row>
    <row r="6" spans="1:25" x14ac:dyDescent="0.15">
      <c r="A6" s="95"/>
      <c r="B6" s="16" t="s">
        <v>24</v>
      </c>
      <c r="C6" s="17"/>
      <c r="D6" s="17"/>
      <c r="E6" s="17">
        <v>7</v>
      </c>
      <c r="F6" s="17"/>
      <c r="G6" s="17"/>
      <c r="H6" s="17">
        <v>35</v>
      </c>
      <c r="I6" s="17"/>
      <c r="J6" s="17"/>
      <c r="K6" s="17"/>
      <c r="L6" s="17"/>
      <c r="M6" s="17"/>
      <c r="N6" s="17"/>
      <c r="O6" s="17"/>
      <c r="P6" s="17"/>
      <c r="Q6" s="17"/>
      <c r="R6" s="61"/>
      <c r="S6" s="17"/>
      <c r="T6" s="17"/>
      <c r="U6" s="17"/>
      <c r="V6" s="18"/>
      <c r="W6" s="18"/>
      <c r="X6" s="18"/>
      <c r="Y6" s="7"/>
    </row>
    <row r="7" spans="1:25" x14ac:dyDescent="0.15">
      <c r="A7" s="95"/>
      <c r="B7" s="16" t="s">
        <v>48</v>
      </c>
      <c r="C7" s="17"/>
      <c r="D7" s="17"/>
      <c r="E7" s="17"/>
      <c r="F7" s="17">
        <v>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61"/>
      <c r="S7" s="17"/>
      <c r="T7" s="17"/>
      <c r="U7" s="17"/>
      <c r="V7" s="18"/>
      <c r="W7" s="18"/>
      <c r="X7" s="18"/>
      <c r="Y7" s="7"/>
    </row>
    <row r="8" spans="1:25" ht="11.25" thickBot="1" x14ac:dyDescent="0.2">
      <c r="A8" s="96"/>
      <c r="B8" s="19" t="s">
        <v>25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62"/>
      <c r="S8" s="20"/>
      <c r="T8" s="20"/>
      <c r="U8" s="20"/>
      <c r="V8" s="21"/>
      <c r="W8" s="21"/>
      <c r="X8" s="21"/>
      <c r="Y8" s="7"/>
    </row>
    <row r="9" spans="1:25" ht="11.25" customHeight="1" x14ac:dyDescent="0.15">
      <c r="A9" s="94" t="s">
        <v>26</v>
      </c>
      <c r="B9" s="13" t="s">
        <v>27</v>
      </c>
      <c r="C9" s="14"/>
      <c r="D9" s="14"/>
      <c r="E9" s="14"/>
      <c r="F9" s="14"/>
      <c r="G9" s="14"/>
      <c r="H9" s="14"/>
      <c r="I9" s="14">
        <v>30</v>
      </c>
      <c r="J9" s="14">
        <v>30</v>
      </c>
      <c r="K9" s="14"/>
      <c r="L9" s="14"/>
      <c r="M9" s="14"/>
      <c r="N9" s="14"/>
      <c r="O9" s="14"/>
      <c r="P9" s="14"/>
      <c r="Q9" s="14"/>
      <c r="R9" s="60"/>
      <c r="S9" s="14"/>
      <c r="T9" s="14"/>
      <c r="U9" s="14"/>
      <c r="V9" s="15"/>
      <c r="W9" s="15"/>
      <c r="X9" s="15"/>
      <c r="Y9" s="7"/>
    </row>
    <row r="10" spans="1:25" x14ac:dyDescent="0.15">
      <c r="A10" s="95"/>
      <c r="B10" s="22" t="s">
        <v>28</v>
      </c>
      <c r="C10" s="17"/>
      <c r="D10" s="17"/>
      <c r="E10" s="17">
        <v>7</v>
      </c>
      <c r="F10" s="17"/>
      <c r="G10" s="17"/>
      <c r="H10" s="17"/>
      <c r="I10" s="17">
        <v>10</v>
      </c>
      <c r="J10" s="17"/>
      <c r="K10" s="17">
        <v>45</v>
      </c>
      <c r="L10" s="17">
        <v>20</v>
      </c>
      <c r="M10" s="17">
        <v>25</v>
      </c>
      <c r="N10" s="17">
        <v>5</v>
      </c>
      <c r="O10" s="17"/>
      <c r="P10" s="17"/>
      <c r="Q10" s="17"/>
      <c r="R10" s="61"/>
      <c r="S10" s="17"/>
      <c r="T10" s="17"/>
      <c r="U10" s="17">
        <v>5</v>
      </c>
      <c r="V10" s="18"/>
      <c r="W10" s="18"/>
      <c r="X10" s="18"/>
      <c r="Y10" s="7"/>
    </row>
    <row r="11" spans="1:25" x14ac:dyDescent="0.15">
      <c r="A11" s="95"/>
      <c r="B11" s="22" t="s">
        <v>29</v>
      </c>
      <c r="C11" s="17">
        <v>40</v>
      </c>
      <c r="D11" s="17"/>
      <c r="E11" s="17"/>
      <c r="F11" s="17">
        <v>7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61"/>
      <c r="S11" s="17"/>
      <c r="T11" s="17"/>
      <c r="U11" s="17"/>
      <c r="V11" s="18"/>
      <c r="W11" s="18"/>
      <c r="X11" s="18"/>
      <c r="Y11" s="7"/>
    </row>
    <row r="12" spans="1:25" ht="11.25" thickBot="1" x14ac:dyDescent="0.2">
      <c r="A12" s="96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62"/>
      <c r="S12" s="20"/>
      <c r="T12" s="20"/>
      <c r="U12" s="20"/>
      <c r="V12" s="21"/>
      <c r="W12" s="21"/>
      <c r="X12" s="21"/>
      <c r="Y12" s="7"/>
    </row>
    <row r="13" spans="1:25" ht="11.25" customHeight="1" x14ac:dyDescent="0.15">
      <c r="A13" s="94" t="s">
        <v>30</v>
      </c>
      <c r="B13" s="13" t="s">
        <v>31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80</v>
      </c>
      <c r="P13" s="14"/>
      <c r="Q13" s="14"/>
      <c r="R13" s="60"/>
      <c r="S13" s="14"/>
      <c r="T13" s="14"/>
      <c r="U13" s="14"/>
      <c r="V13" s="15"/>
      <c r="W13" s="15"/>
      <c r="X13" s="15"/>
      <c r="Y13" s="7"/>
    </row>
    <row r="14" spans="1:25" x14ac:dyDescent="0.15">
      <c r="A14" s="95"/>
      <c r="B14" s="16" t="s">
        <v>32</v>
      </c>
      <c r="C14" s="17"/>
      <c r="D14" s="17">
        <v>5</v>
      </c>
      <c r="E14" s="17"/>
      <c r="F14" s="17"/>
      <c r="G14" s="17">
        <v>18</v>
      </c>
      <c r="H14" s="17"/>
      <c r="I14" s="17"/>
      <c r="J14" s="17"/>
      <c r="K14" s="17"/>
      <c r="L14" s="17"/>
      <c r="M14" s="17"/>
      <c r="N14" s="17"/>
      <c r="O14" s="17">
        <v>25</v>
      </c>
      <c r="P14" s="17">
        <f>1/10</f>
        <v>0.1</v>
      </c>
      <c r="Q14" s="17">
        <v>28</v>
      </c>
      <c r="R14" s="61"/>
      <c r="S14" s="17"/>
      <c r="T14" s="17"/>
      <c r="U14" s="17"/>
      <c r="V14" s="18"/>
      <c r="W14" s="18"/>
      <c r="X14" s="18"/>
      <c r="Y14" s="7"/>
    </row>
    <row r="15" spans="1:25" s="76" customFormat="1" x14ac:dyDescent="0.15">
      <c r="A15" s="95"/>
      <c r="B15" s="77" t="s">
        <v>114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>
        <f>1/2</f>
        <v>0.5</v>
      </c>
      <c r="S15" s="17"/>
      <c r="T15" s="17"/>
      <c r="U15" s="61"/>
      <c r="V15" s="78"/>
      <c r="W15" s="78"/>
      <c r="X15" s="78"/>
      <c r="Y15" s="79"/>
    </row>
    <row r="16" spans="1:25" ht="11.25" thickBot="1" x14ac:dyDescent="0.2">
      <c r="A16" s="97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2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0</v>
      </c>
      <c r="E17" s="25">
        <f t="shared" si="0"/>
        <v>14</v>
      </c>
      <c r="F17" s="25">
        <f t="shared" si="0"/>
        <v>14</v>
      </c>
      <c r="G17" s="25">
        <f t="shared" si="0"/>
        <v>0</v>
      </c>
      <c r="H17" s="25">
        <f t="shared" si="0"/>
        <v>35</v>
      </c>
      <c r="I17" s="25">
        <f t="shared" si="0"/>
        <v>40</v>
      </c>
      <c r="J17" s="25">
        <f t="shared" si="0"/>
        <v>30</v>
      </c>
      <c r="K17" s="25">
        <f t="shared" si="0"/>
        <v>45</v>
      </c>
      <c r="L17" s="25">
        <f t="shared" si="0"/>
        <v>20</v>
      </c>
      <c r="M17" s="25">
        <f t="shared" si="0"/>
        <v>25</v>
      </c>
      <c r="N17" s="25">
        <f t="shared" si="0"/>
        <v>5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63">
        <f t="shared" si="0"/>
        <v>0</v>
      </c>
      <c r="S17" s="25">
        <f t="shared" si="0"/>
        <v>70</v>
      </c>
      <c r="T17" s="25">
        <f t="shared" si="0"/>
        <v>70</v>
      </c>
      <c r="U17" s="25">
        <f t="shared" si="0"/>
        <v>5</v>
      </c>
      <c r="V17" s="25">
        <f t="shared" si="0"/>
        <v>0</v>
      </c>
      <c r="W17" s="26">
        <f t="shared" si="0"/>
        <v>0</v>
      </c>
      <c r="X17" s="26">
        <f t="shared" si="0"/>
        <v>0</v>
      </c>
      <c r="Y17" s="7"/>
    </row>
    <row r="18" spans="1:25" x14ac:dyDescent="0.15">
      <c r="A18" s="27"/>
      <c r="B18" s="28" t="s">
        <v>34</v>
      </c>
      <c r="C18" s="29">
        <f>SUM(A17*C17)/1000</f>
        <v>0.08</v>
      </c>
      <c r="D18" s="29">
        <f>+(A17*D17)/1000</f>
        <v>0</v>
      </c>
      <c r="E18" s="29">
        <f>+(A17*E17)/1000</f>
        <v>1.4E-2</v>
      </c>
      <c r="F18" s="29">
        <f>+(A17*F17)/1000</f>
        <v>1.4E-2</v>
      </c>
      <c r="G18" s="29">
        <f>+(A17*G17)/1000</f>
        <v>0</v>
      </c>
      <c r="H18" s="29">
        <f>+(A17*H17)/1000</f>
        <v>3.5000000000000003E-2</v>
      </c>
      <c r="I18" s="29">
        <f>+(A17*I17)/1000</f>
        <v>0.04</v>
      </c>
      <c r="J18" s="29">
        <f>+(A17*J17)/1000</f>
        <v>0.03</v>
      </c>
      <c r="K18" s="29">
        <f>+(A17*K17)/1000</f>
        <v>4.4999999999999998E-2</v>
      </c>
      <c r="L18" s="29">
        <f>+(A17*L17)/1000</f>
        <v>0.02</v>
      </c>
      <c r="M18" s="29">
        <f>+(A17*M17)/1000</f>
        <v>2.5000000000000001E-2</v>
      </c>
      <c r="N18" s="29">
        <f>+(A17*N17)/1000</f>
        <v>5.0000000000000001E-3</v>
      </c>
      <c r="O18" s="29">
        <f>+(A17*O17)/1000</f>
        <v>0</v>
      </c>
      <c r="P18" s="29">
        <f>+(A17*P17)/1000</f>
        <v>0</v>
      </c>
      <c r="Q18" s="29">
        <f>+(A17*Q17)/1000</f>
        <v>0</v>
      </c>
      <c r="R18" s="64">
        <f>+(A17*R17)</f>
        <v>0</v>
      </c>
      <c r="S18" s="29">
        <f>+(A17*S17)/1000</f>
        <v>7.0000000000000007E-2</v>
      </c>
      <c r="T18" s="29">
        <f>+(A17*T17)/1000</f>
        <v>7.0000000000000007E-2</v>
      </c>
      <c r="U18" s="29">
        <f>+(A17*U17)/1000</f>
        <v>5.0000000000000001E-3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0</v>
      </c>
      <c r="D19" s="30">
        <f t="shared" ref="D19:X19" si="1">SUM(D13:D16)</f>
        <v>5</v>
      </c>
      <c r="E19" s="30">
        <f t="shared" si="1"/>
        <v>0</v>
      </c>
      <c r="F19" s="30">
        <f t="shared" si="1"/>
        <v>0</v>
      </c>
      <c r="G19" s="30">
        <f t="shared" si="1"/>
        <v>18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>SUM(N13:N16)</f>
        <v>0</v>
      </c>
      <c r="O19" s="30">
        <f t="shared" si="1"/>
        <v>105</v>
      </c>
      <c r="P19" s="30">
        <f t="shared" si="1"/>
        <v>0.1</v>
      </c>
      <c r="Q19" s="30">
        <f t="shared" si="1"/>
        <v>28</v>
      </c>
      <c r="R19" s="65">
        <f t="shared" si="1"/>
        <v>0.5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1">
        <f t="shared" si="1"/>
        <v>0</v>
      </c>
      <c r="X19" s="31">
        <f t="shared" si="1"/>
        <v>0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</v>
      </c>
      <c r="D20" s="34">
        <f>+(A19*D19)/1000</f>
        <v>5.0000000000000001E-3</v>
      </c>
      <c r="E20" s="34">
        <f>+(A19*E19)/1000</f>
        <v>0</v>
      </c>
      <c r="F20" s="34">
        <f>+(A19*F19)/1000</f>
        <v>0</v>
      </c>
      <c r="G20" s="34">
        <f>+(A19*G19)/1000</f>
        <v>1.7999999999999999E-2</v>
      </c>
      <c r="H20" s="34">
        <f>+(A19*H19)/1000</f>
        <v>0</v>
      </c>
      <c r="I20" s="34">
        <f>+(A19*I19)/1000</f>
        <v>0</v>
      </c>
      <c r="J20" s="34">
        <f>+(A19*J19)/1000</f>
        <v>0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0</v>
      </c>
      <c r="O20" s="34">
        <f>+(A19*O19)/1000</f>
        <v>0.105</v>
      </c>
      <c r="P20" s="34">
        <f>+(A19*P19)</f>
        <v>0.1</v>
      </c>
      <c r="Q20" s="34">
        <f>+(A19*Q19)/1000</f>
        <v>2.8000000000000001E-2</v>
      </c>
      <c r="R20" s="66">
        <f>+(A19*R19)</f>
        <v>0.5</v>
      </c>
      <c r="S20" s="34">
        <f>+(A19*S19)/1000</f>
        <v>0</v>
      </c>
      <c r="T20" s="34">
        <f>+(A19*T19)/1000</f>
        <v>0</v>
      </c>
      <c r="U20" s="34">
        <f>+(A19*U19)/1000</f>
        <v>0</v>
      </c>
      <c r="V20" s="34">
        <f>+(A19*V19)/1000</f>
        <v>0</v>
      </c>
      <c r="W20" s="35">
        <f>+(A19*W19)/1000</f>
        <v>0</v>
      </c>
      <c r="X20" s="35">
        <f>+(A19*X19)/1000</f>
        <v>0</v>
      </c>
      <c r="Y20" s="7"/>
    </row>
    <row r="21" spans="1:25" x14ac:dyDescent="0.15">
      <c r="A21" s="98" t="s">
        <v>37</v>
      </c>
      <c r="B21" s="99"/>
      <c r="C21" s="36">
        <f>+C20+C18</f>
        <v>0.08</v>
      </c>
      <c r="D21" s="36">
        <f t="shared" ref="D21:X21" si="2">+D20+D18</f>
        <v>5.0000000000000001E-3</v>
      </c>
      <c r="E21" s="36">
        <f t="shared" si="2"/>
        <v>1.4E-2</v>
      </c>
      <c r="F21" s="36">
        <f t="shared" si="2"/>
        <v>1.4E-2</v>
      </c>
      <c r="G21" s="36">
        <f t="shared" si="2"/>
        <v>1.7999999999999999E-2</v>
      </c>
      <c r="H21" s="36">
        <f t="shared" si="2"/>
        <v>3.5000000000000003E-2</v>
      </c>
      <c r="I21" s="36">
        <f t="shared" si="2"/>
        <v>0.04</v>
      </c>
      <c r="J21" s="36">
        <f t="shared" si="2"/>
        <v>0.03</v>
      </c>
      <c r="K21" s="36">
        <f t="shared" si="2"/>
        <v>4.4999999999999998E-2</v>
      </c>
      <c r="L21" s="36">
        <f t="shared" si="2"/>
        <v>0.02</v>
      </c>
      <c r="M21" s="36">
        <f t="shared" si="2"/>
        <v>2.5000000000000001E-2</v>
      </c>
      <c r="N21" s="36">
        <f t="shared" si="2"/>
        <v>5.0000000000000001E-3</v>
      </c>
      <c r="O21" s="36">
        <f t="shared" si="2"/>
        <v>0.105</v>
      </c>
      <c r="P21" s="36">
        <f t="shared" si="2"/>
        <v>0.1</v>
      </c>
      <c r="Q21" s="36">
        <f t="shared" si="2"/>
        <v>2.8000000000000001E-2</v>
      </c>
      <c r="R21" s="67">
        <f t="shared" si="2"/>
        <v>0.5</v>
      </c>
      <c r="S21" s="36">
        <f t="shared" si="2"/>
        <v>7.0000000000000007E-2</v>
      </c>
      <c r="T21" s="36">
        <f t="shared" si="2"/>
        <v>7.0000000000000007E-2</v>
      </c>
      <c r="U21" s="36">
        <f t="shared" si="2"/>
        <v>5.0000000000000001E-3</v>
      </c>
      <c r="V21" s="36">
        <f t="shared" si="2"/>
        <v>0</v>
      </c>
      <c r="W21" s="37">
        <f t="shared" si="2"/>
        <v>0</v>
      </c>
      <c r="X21" s="37">
        <f t="shared" si="2"/>
        <v>0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608</v>
      </c>
      <c r="E22" s="38">
        <v>2948</v>
      </c>
      <c r="F22" s="38">
        <v>1650</v>
      </c>
      <c r="G22" s="38">
        <v>399</v>
      </c>
      <c r="H22" s="38">
        <v>390</v>
      </c>
      <c r="I22" s="38">
        <v>187</v>
      </c>
      <c r="J22" s="38">
        <v>154</v>
      </c>
      <c r="K22" s="38">
        <v>2644</v>
      </c>
      <c r="L22" s="38">
        <v>269</v>
      </c>
      <c r="M22" s="38">
        <v>132</v>
      </c>
      <c r="N22" s="38">
        <v>238</v>
      </c>
      <c r="O22" s="38">
        <v>330</v>
      </c>
      <c r="P22" s="38">
        <v>57</v>
      </c>
      <c r="Q22" s="38">
        <v>227</v>
      </c>
      <c r="R22" s="68">
        <v>104</v>
      </c>
      <c r="S22" s="38">
        <v>294</v>
      </c>
      <c r="T22" s="38">
        <v>318</v>
      </c>
      <c r="U22" s="38">
        <v>147</v>
      </c>
      <c r="V22" s="38"/>
      <c r="W22" s="39"/>
      <c r="X22" s="39"/>
      <c r="Y22" s="7"/>
    </row>
    <row r="23" spans="1:25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>SUM(D18*D22)</f>
        <v>0</v>
      </c>
      <c r="E23" s="42">
        <f t="shared" ref="E23:X23" si="3">SUM(E18*E22)</f>
        <v>41.271999999999998</v>
      </c>
      <c r="F23" s="42">
        <f t="shared" si="3"/>
        <v>23.1</v>
      </c>
      <c r="G23" s="42">
        <f t="shared" si="3"/>
        <v>0</v>
      </c>
      <c r="H23" s="42">
        <f t="shared" si="3"/>
        <v>13.650000000000002</v>
      </c>
      <c r="I23" s="42">
        <f t="shared" si="3"/>
        <v>7.48</v>
      </c>
      <c r="J23" s="42">
        <f t="shared" si="3"/>
        <v>4.62</v>
      </c>
      <c r="K23" s="42">
        <f t="shared" si="3"/>
        <v>118.97999999999999</v>
      </c>
      <c r="L23" s="42">
        <f t="shared" si="3"/>
        <v>5.38</v>
      </c>
      <c r="M23" s="42">
        <f t="shared" si="3"/>
        <v>3.3000000000000003</v>
      </c>
      <c r="N23" s="42">
        <f t="shared" si="3"/>
        <v>1.19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69">
        <f t="shared" si="3"/>
        <v>0</v>
      </c>
      <c r="S23" s="42">
        <f t="shared" si="3"/>
        <v>20.580000000000002</v>
      </c>
      <c r="T23" s="42">
        <f t="shared" si="3"/>
        <v>22.26</v>
      </c>
      <c r="U23" s="42">
        <f t="shared" si="3"/>
        <v>0.73499999999999999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283.50700000000001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0</v>
      </c>
      <c r="D24" s="42">
        <f>SUM(D20*D22)</f>
        <v>3.04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7.1819999999999995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34.65</v>
      </c>
      <c r="P24" s="42">
        <f t="shared" si="4"/>
        <v>5.7</v>
      </c>
      <c r="Q24" s="42">
        <f t="shared" si="4"/>
        <v>6.3559999999999999</v>
      </c>
      <c r="R24" s="69">
        <f t="shared" si="4"/>
        <v>52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108.928</v>
      </c>
    </row>
    <row r="25" spans="1:25" x14ac:dyDescent="0.15">
      <c r="A25" s="82" t="s">
        <v>40</v>
      </c>
      <c r="B25" s="83"/>
      <c r="C25" s="44">
        <f>SUM(C23:C24)</f>
        <v>20.96</v>
      </c>
      <c r="D25" s="44">
        <f t="shared" ref="D25:X25" si="5">+D21*D22</f>
        <v>3.04</v>
      </c>
      <c r="E25" s="44">
        <f t="shared" si="5"/>
        <v>41.271999999999998</v>
      </c>
      <c r="F25" s="44">
        <f t="shared" si="5"/>
        <v>23.1</v>
      </c>
      <c r="G25" s="44">
        <f t="shared" si="5"/>
        <v>7.1819999999999995</v>
      </c>
      <c r="H25" s="44">
        <f t="shared" si="5"/>
        <v>13.650000000000002</v>
      </c>
      <c r="I25" s="44">
        <f t="shared" si="5"/>
        <v>7.48</v>
      </c>
      <c r="J25" s="44">
        <f t="shared" si="5"/>
        <v>4.62</v>
      </c>
      <c r="K25" s="44">
        <f t="shared" si="5"/>
        <v>118.97999999999999</v>
      </c>
      <c r="L25" s="44">
        <f t="shared" si="5"/>
        <v>5.38</v>
      </c>
      <c r="M25" s="44">
        <f t="shared" si="5"/>
        <v>3.3000000000000003</v>
      </c>
      <c r="N25" s="44">
        <f t="shared" si="5"/>
        <v>1.19</v>
      </c>
      <c r="O25" s="44">
        <f t="shared" si="5"/>
        <v>34.65</v>
      </c>
      <c r="P25" s="44">
        <f t="shared" si="5"/>
        <v>5.7</v>
      </c>
      <c r="Q25" s="44">
        <f t="shared" si="5"/>
        <v>6.3559999999999999</v>
      </c>
      <c r="R25" s="70">
        <f t="shared" si="5"/>
        <v>52</v>
      </c>
      <c r="S25" s="44">
        <f t="shared" si="5"/>
        <v>20.580000000000002</v>
      </c>
      <c r="T25" s="44">
        <f t="shared" si="5"/>
        <v>22.26</v>
      </c>
      <c r="U25" s="44">
        <f t="shared" si="5"/>
        <v>0.73499999999999999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392.43499999999995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71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72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59"/>
      <c r="S34" s="10"/>
      <c r="T34" s="10"/>
      <c r="U34" s="10"/>
      <c r="V34" s="9"/>
      <c r="W34" s="9"/>
      <c r="X34" s="9"/>
      <c r="Y34" s="7"/>
    </row>
    <row r="35" spans="1:25" ht="11.25" customHeight="1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60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61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61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62"/>
      <c r="S38" s="20"/>
      <c r="T38" s="20"/>
      <c r="U38" s="20"/>
      <c r="V38" s="21"/>
      <c r="W38" s="21"/>
      <c r="X38" s="21"/>
      <c r="Y38" s="7"/>
    </row>
    <row r="39" spans="1:25" ht="11.25" customHeight="1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60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61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61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62"/>
      <c r="S42" s="20"/>
      <c r="T42" s="20"/>
      <c r="U42" s="20"/>
      <c r="V42" s="21"/>
      <c r="W42" s="21"/>
      <c r="X42" s="21"/>
      <c r="Y42" s="7"/>
    </row>
    <row r="43" spans="1:25" ht="11.25" customHeight="1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73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4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4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75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63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64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65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66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67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6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69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69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70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71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72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T13" sqref="T13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>
        <v>42943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70.5" thickBot="1" x14ac:dyDescent="0.2">
      <c r="A4" s="89"/>
      <c r="B4" s="90"/>
      <c r="C4" s="8" t="s">
        <v>5</v>
      </c>
      <c r="D4" s="9" t="s">
        <v>7</v>
      </c>
      <c r="E4" s="10" t="s">
        <v>8</v>
      </c>
      <c r="F4" s="10" t="s">
        <v>9</v>
      </c>
      <c r="G4" s="10" t="s">
        <v>90</v>
      </c>
      <c r="H4" s="10" t="s">
        <v>11</v>
      </c>
      <c r="I4" s="11" t="s">
        <v>62</v>
      </c>
      <c r="J4" s="10" t="s">
        <v>53</v>
      </c>
      <c r="K4" s="10" t="s">
        <v>57</v>
      </c>
      <c r="L4" s="10" t="s">
        <v>111</v>
      </c>
      <c r="M4" s="10" t="s">
        <v>6</v>
      </c>
      <c r="N4" s="11" t="s">
        <v>19</v>
      </c>
      <c r="O4" s="10" t="s">
        <v>86</v>
      </c>
      <c r="P4" s="10" t="s">
        <v>18</v>
      </c>
      <c r="Q4" s="10" t="s">
        <v>64</v>
      </c>
      <c r="R4" s="10" t="s">
        <v>17</v>
      </c>
      <c r="S4" s="10" t="s">
        <v>51</v>
      </c>
      <c r="T4" s="10" t="s">
        <v>114</v>
      </c>
      <c r="U4" s="11" t="s">
        <v>21</v>
      </c>
      <c r="V4" s="12" t="s">
        <v>121</v>
      </c>
      <c r="W4" s="9" t="s">
        <v>116</v>
      </c>
      <c r="X4" s="9"/>
      <c r="Y4" s="7"/>
    </row>
    <row r="5" spans="1:25" x14ac:dyDescent="0.15">
      <c r="A5" s="94" t="s">
        <v>22</v>
      </c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>
        <v>60</v>
      </c>
      <c r="R5" s="14"/>
      <c r="S5" s="14">
        <v>70</v>
      </c>
      <c r="T5" s="14"/>
      <c r="U5" s="14"/>
      <c r="V5" s="15"/>
      <c r="W5" s="15"/>
      <c r="X5" s="15"/>
      <c r="Y5" s="7"/>
    </row>
    <row r="6" spans="1:25" x14ac:dyDescent="0.15">
      <c r="A6" s="95"/>
      <c r="B6" s="16" t="s">
        <v>120</v>
      </c>
      <c r="C6" s="17"/>
      <c r="D6" s="17"/>
      <c r="E6" s="17">
        <v>7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>
        <v>40</v>
      </c>
      <c r="W6" s="18"/>
      <c r="X6" s="18"/>
      <c r="Y6" s="7"/>
    </row>
    <row r="7" spans="1:25" x14ac:dyDescent="0.15">
      <c r="A7" s="95"/>
      <c r="B7" s="16" t="s">
        <v>119</v>
      </c>
      <c r="C7" s="17"/>
      <c r="D7" s="17"/>
      <c r="E7" s="17">
        <v>7</v>
      </c>
      <c r="F7" s="17">
        <v>20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>
        <v>20</v>
      </c>
      <c r="R7" s="17"/>
      <c r="S7" s="17">
        <v>10</v>
      </c>
      <c r="T7" s="17"/>
      <c r="U7" s="17"/>
      <c r="V7" s="18"/>
      <c r="W7" s="18">
        <v>20</v>
      </c>
      <c r="X7" s="18"/>
      <c r="Y7" s="7"/>
    </row>
    <row r="8" spans="1:25" ht="11.25" thickBot="1" x14ac:dyDescent="0.2">
      <c r="A8" s="96"/>
      <c r="B8" s="19" t="s">
        <v>73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7"/>
    </row>
    <row r="9" spans="1:25" x14ac:dyDescent="0.15">
      <c r="A9" s="94" t="s">
        <v>26</v>
      </c>
      <c r="B9" s="13" t="s">
        <v>49</v>
      </c>
      <c r="C9" s="14"/>
      <c r="D9" s="14"/>
      <c r="E9" s="14"/>
      <c r="F9" s="14"/>
      <c r="G9" s="14"/>
      <c r="H9" s="14">
        <v>50</v>
      </c>
      <c r="I9" s="14"/>
      <c r="J9" s="14">
        <v>20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>
        <v>3</v>
      </c>
      <c r="V9" s="15"/>
      <c r="W9" s="15"/>
      <c r="X9" s="15"/>
      <c r="Y9" s="7"/>
    </row>
    <row r="10" spans="1:25" x14ac:dyDescent="0.15">
      <c r="A10" s="95"/>
      <c r="B10" s="22" t="s">
        <v>112</v>
      </c>
      <c r="C10" s="17"/>
      <c r="D10" s="17">
        <v>15</v>
      </c>
      <c r="E10" s="17"/>
      <c r="F10" s="17"/>
      <c r="G10" s="17"/>
      <c r="H10" s="17"/>
      <c r="I10" s="17"/>
      <c r="J10" s="17"/>
      <c r="K10" s="17">
        <v>250</v>
      </c>
      <c r="L10" s="17"/>
      <c r="M10" s="17"/>
      <c r="N10" s="17"/>
      <c r="O10" s="17"/>
      <c r="P10" s="17"/>
      <c r="Q10" s="17"/>
      <c r="R10" s="17"/>
      <c r="S10" s="17"/>
      <c r="T10" s="17"/>
      <c r="U10" s="17">
        <v>5</v>
      </c>
      <c r="V10" s="18"/>
      <c r="W10" s="18"/>
      <c r="X10" s="18"/>
      <c r="Y10" s="7"/>
    </row>
    <row r="11" spans="1:25" x14ac:dyDescent="0.15">
      <c r="A11" s="95"/>
      <c r="B11" s="22" t="s">
        <v>73</v>
      </c>
      <c r="C11" s="17">
        <v>40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7"/>
    </row>
    <row r="12" spans="1:25" ht="11.25" thickBot="1" x14ac:dyDescent="0.2">
      <c r="A12" s="96"/>
      <c r="B12" s="19" t="s">
        <v>113</v>
      </c>
      <c r="C12" s="20"/>
      <c r="D12" s="20"/>
      <c r="E12" s="20"/>
      <c r="F12" s="20"/>
      <c r="G12" s="20"/>
      <c r="H12" s="20">
        <v>10</v>
      </c>
      <c r="I12" s="20"/>
      <c r="J12" s="20"/>
      <c r="K12" s="20"/>
      <c r="L12" s="20"/>
      <c r="M12" s="20">
        <v>5</v>
      </c>
      <c r="N12" s="20"/>
      <c r="O12" s="20">
        <v>30</v>
      </c>
      <c r="P12" s="20"/>
      <c r="Q12" s="20"/>
      <c r="R12" s="20"/>
      <c r="S12" s="20"/>
      <c r="T12" s="20"/>
      <c r="U12" s="20"/>
      <c r="V12" s="21"/>
      <c r="W12" s="21"/>
      <c r="X12" s="21"/>
      <c r="Y12" s="7"/>
    </row>
    <row r="13" spans="1:25" x14ac:dyDescent="0.15">
      <c r="A13" s="94" t="s">
        <v>30</v>
      </c>
      <c r="B13" s="13" t="s">
        <v>114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>
        <f>1/2</f>
        <v>0.5</v>
      </c>
      <c r="U13" s="14"/>
      <c r="V13" s="15"/>
      <c r="W13" s="15"/>
      <c r="X13" s="15"/>
      <c r="Y13" s="7"/>
    </row>
    <row r="14" spans="1:25" x14ac:dyDescent="0.15">
      <c r="A14" s="95"/>
      <c r="B14" s="16" t="s">
        <v>93</v>
      </c>
      <c r="C14" s="17"/>
      <c r="D14" s="17">
        <v>9</v>
      </c>
      <c r="E14" s="17"/>
      <c r="F14" s="17">
        <v>18</v>
      </c>
      <c r="G14" s="17"/>
      <c r="H14" s="17"/>
      <c r="I14" s="17"/>
      <c r="J14" s="17">
        <v>9</v>
      </c>
      <c r="K14" s="17"/>
      <c r="L14" s="17"/>
      <c r="M14" s="17"/>
      <c r="N14" s="17">
        <v>28</v>
      </c>
      <c r="O14" s="17"/>
      <c r="P14" s="17">
        <f>1/10</f>
        <v>0.1</v>
      </c>
      <c r="Q14" s="17"/>
      <c r="R14" s="17"/>
      <c r="S14" s="17"/>
      <c r="T14" s="17"/>
      <c r="U14" s="17"/>
      <c r="V14" s="18"/>
      <c r="W14" s="18"/>
      <c r="X14" s="18"/>
      <c r="Y14" s="7"/>
    </row>
    <row r="15" spans="1:25" x14ac:dyDescent="0.15">
      <c r="A15" s="95"/>
      <c r="B15" s="16" t="s">
        <v>94</v>
      </c>
      <c r="C15" s="17">
        <v>40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>
        <v>100</v>
      </c>
      <c r="S15" s="17"/>
      <c r="T15" s="17"/>
      <c r="U15" s="17"/>
      <c r="V15" s="18"/>
      <c r="W15" s="18"/>
      <c r="X15" s="18"/>
      <c r="Y15" s="7"/>
    </row>
    <row r="16" spans="1:25" ht="11.25" thickBot="1" x14ac:dyDescent="0.2">
      <c r="A16" s="97"/>
      <c r="B16" s="19" t="s">
        <v>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15</v>
      </c>
      <c r="E17" s="25">
        <f t="shared" si="0"/>
        <v>14</v>
      </c>
      <c r="F17" s="25">
        <f t="shared" si="0"/>
        <v>20</v>
      </c>
      <c r="G17" s="25">
        <f t="shared" si="0"/>
        <v>0</v>
      </c>
      <c r="H17" s="25">
        <f t="shared" si="0"/>
        <v>60</v>
      </c>
      <c r="I17" s="25">
        <f t="shared" si="0"/>
        <v>0</v>
      </c>
      <c r="J17" s="25">
        <f t="shared" si="0"/>
        <v>20</v>
      </c>
      <c r="K17" s="25">
        <f t="shared" si="0"/>
        <v>250</v>
      </c>
      <c r="L17" s="25">
        <f t="shared" si="0"/>
        <v>0</v>
      </c>
      <c r="M17" s="25">
        <f t="shared" si="0"/>
        <v>5</v>
      </c>
      <c r="N17" s="25">
        <f t="shared" si="0"/>
        <v>0</v>
      </c>
      <c r="O17" s="25">
        <f t="shared" si="0"/>
        <v>30</v>
      </c>
      <c r="P17" s="25">
        <f t="shared" si="0"/>
        <v>0</v>
      </c>
      <c r="Q17" s="25">
        <f t="shared" si="0"/>
        <v>80</v>
      </c>
      <c r="R17" s="25">
        <f t="shared" si="0"/>
        <v>0</v>
      </c>
      <c r="S17" s="25">
        <f t="shared" si="0"/>
        <v>80</v>
      </c>
      <c r="T17" s="25">
        <f t="shared" si="0"/>
        <v>0</v>
      </c>
      <c r="U17" s="25">
        <f t="shared" si="0"/>
        <v>8</v>
      </c>
      <c r="V17" s="25">
        <f t="shared" si="0"/>
        <v>40</v>
      </c>
      <c r="W17" s="25">
        <f t="shared" si="0"/>
        <v>20</v>
      </c>
      <c r="X17" s="25">
        <f t="shared" si="0"/>
        <v>0</v>
      </c>
      <c r="Y17" s="7"/>
    </row>
    <row r="18" spans="1:25" x14ac:dyDescent="0.15">
      <c r="A18" s="27"/>
      <c r="B18" s="28" t="s">
        <v>34</v>
      </c>
      <c r="C18" s="29">
        <f>SUM(A17*C17)/1000</f>
        <v>0.08</v>
      </c>
      <c r="D18" s="29">
        <f>+(A17*D17)/1000</f>
        <v>1.4999999999999999E-2</v>
      </c>
      <c r="E18" s="29">
        <f>+(A17*E17)/1000</f>
        <v>1.4E-2</v>
      </c>
      <c r="F18" s="29">
        <f>+(A17*F17)/1000</f>
        <v>0.02</v>
      </c>
      <c r="G18" s="29">
        <f>+(A17*G17)/1000</f>
        <v>0</v>
      </c>
      <c r="H18" s="29">
        <f>+(A17*H17)/1000</f>
        <v>0.06</v>
      </c>
      <c r="I18" s="29">
        <f>+(A17*I17)/1000</f>
        <v>0</v>
      </c>
      <c r="J18" s="29">
        <f>+(A17*J17)/1000</f>
        <v>0.02</v>
      </c>
      <c r="K18" s="29">
        <f>+(A17*K17)/1000</f>
        <v>0.25</v>
      </c>
      <c r="L18" s="29">
        <f>+(A17*L17)/1000</f>
        <v>0</v>
      </c>
      <c r="M18" s="29">
        <f>+(A17*M17)/1000</f>
        <v>5.0000000000000001E-3</v>
      </c>
      <c r="N18" s="29">
        <f>+(A17*N17)/1000</f>
        <v>0</v>
      </c>
      <c r="O18" s="29">
        <f>+(A17*O17)/1000</f>
        <v>0.03</v>
      </c>
      <c r="P18" s="29">
        <f>+(A17*P17)/1000</f>
        <v>0</v>
      </c>
      <c r="Q18" s="29">
        <f>+(A17*Q17)/1000</f>
        <v>0.08</v>
      </c>
      <c r="R18" s="29">
        <f>+(A17*R17)/1000</f>
        <v>0</v>
      </c>
      <c r="S18" s="29">
        <f>+(A17*S17)/1000</f>
        <v>0.08</v>
      </c>
      <c r="T18" s="29">
        <f>+(A17*T17)/1000</f>
        <v>0</v>
      </c>
      <c r="U18" s="29">
        <f>+(A17*U17)/1000</f>
        <v>8.0000000000000002E-3</v>
      </c>
      <c r="V18" s="29">
        <f>+(A17*V17)/1000</f>
        <v>0.04</v>
      </c>
      <c r="W18" s="29">
        <f>+(A17*W17)/1000</f>
        <v>0.02</v>
      </c>
      <c r="X18" s="29">
        <f>+(A17*X17)/1000</f>
        <v>0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X19" si="1">SUM(D13:D16)</f>
        <v>9</v>
      </c>
      <c r="E19" s="30">
        <f t="shared" si="1"/>
        <v>0</v>
      </c>
      <c r="F19" s="30">
        <f t="shared" si="1"/>
        <v>18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9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28</v>
      </c>
      <c r="O19" s="30">
        <f t="shared" si="1"/>
        <v>0</v>
      </c>
      <c r="P19" s="30">
        <f t="shared" si="1"/>
        <v>0.1</v>
      </c>
      <c r="Q19" s="30">
        <f t="shared" si="1"/>
        <v>0</v>
      </c>
      <c r="R19" s="30">
        <f t="shared" si="1"/>
        <v>100</v>
      </c>
      <c r="S19" s="30">
        <f t="shared" si="1"/>
        <v>0</v>
      </c>
      <c r="T19" s="30">
        <f t="shared" si="1"/>
        <v>0.5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8.9999999999999993E-3</v>
      </c>
      <c r="E20" s="34">
        <f>+(A19*E19)/1000</f>
        <v>0</v>
      </c>
      <c r="F20" s="34">
        <f>+(A19*F19)/1000</f>
        <v>1.7999999999999999E-2</v>
      </c>
      <c r="G20" s="34">
        <f>+(A19*G19)/1000</f>
        <v>0</v>
      </c>
      <c r="H20" s="34">
        <f>+(A19*H19)/1000</f>
        <v>0</v>
      </c>
      <c r="I20" s="34">
        <f>+(A19*I19)/1000</f>
        <v>0</v>
      </c>
      <c r="J20" s="34">
        <f>+(A19*J19)/1000</f>
        <v>8.9999999999999993E-3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2.8000000000000001E-2</v>
      </c>
      <c r="O20" s="34">
        <f>+(A19*O19)/1000</f>
        <v>0</v>
      </c>
      <c r="P20" s="34">
        <f>+(A19*P19)</f>
        <v>0.1</v>
      </c>
      <c r="Q20" s="34">
        <f>+(A19*Q19)/1000</f>
        <v>0</v>
      </c>
      <c r="R20" s="34">
        <f>+(A19*R19)/1000</f>
        <v>0.1</v>
      </c>
      <c r="S20" s="34">
        <f>+(A19*S19)/1000</f>
        <v>0</v>
      </c>
      <c r="T20" s="34">
        <f>+(A19*T19)</f>
        <v>0.5</v>
      </c>
      <c r="U20" s="34">
        <f>+(A19*U19)/1000</f>
        <v>0</v>
      </c>
      <c r="V20" s="34">
        <f>+(A19*V19)/1000</f>
        <v>0</v>
      </c>
      <c r="W20" s="35">
        <f>+(A19*W19)/1000</f>
        <v>0</v>
      </c>
      <c r="X20" s="35">
        <f>+(A19*X19)/1000</f>
        <v>0</v>
      </c>
      <c r="Y20" s="7"/>
    </row>
    <row r="21" spans="1:25" x14ac:dyDescent="0.15">
      <c r="A21" s="98" t="s">
        <v>37</v>
      </c>
      <c r="B21" s="99"/>
      <c r="C21" s="36">
        <f>+C20+C18</f>
        <v>0.12</v>
      </c>
      <c r="D21" s="36">
        <f t="shared" ref="D21:X21" si="2">+D20+D18</f>
        <v>2.4E-2</v>
      </c>
      <c r="E21" s="36">
        <f t="shared" si="2"/>
        <v>1.4E-2</v>
      </c>
      <c r="F21" s="36">
        <f t="shared" si="2"/>
        <v>3.7999999999999999E-2</v>
      </c>
      <c r="G21" s="36">
        <f t="shared" si="2"/>
        <v>0</v>
      </c>
      <c r="H21" s="36">
        <f t="shared" si="2"/>
        <v>0.06</v>
      </c>
      <c r="I21" s="36">
        <f t="shared" si="2"/>
        <v>0</v>
      </c>
      <c r="J21" s="36">
        <f t="shared" si="2"/>
        <v>2.8999999999999998E-2</v>
      </c>
      <c r="K21" s="36">
        <f t="shared" si="2"/>
        <v>0.25</v>
      </c>
      <c r="L21" s="36">
        <f t="shared" si="2"/>
        <v>0</v>
      </c>
      <c r="M21" s="36">
        <f t="shared" si="2"/>
        <v>5.0000000000000001E-3</v>
      </c>
      <c r="N21" s="36">
        <f t="shared" si="2"/>
        <v>2.8000000000000001E-2</v>
      </c>
      <c r="O21" s="36">
        <f t="shared" si="2"/>
        <v>0.03</v>
      </c>
      <c r="P21" s="36">
        <f t="shared" si="2"/>
        <v>0.1</v>
      </c>
      <c r="Q21" s="36">
        <f t="shared" si="2"/>
        <v>0.08</v>
      </c>
      <c r="R21" s="36">
        <f t="shared" si="2"/>
        <v>0.1</v>
      </c>
      <c r="S21" s="36">
        <f t="shared" si="2"/>
        <v>0.08</v>
      </c>
      <c r="T21" s="36">
        <f t="shared" si="2"/>
        <v>0.5</v>
      </c>
      <c r="U21" s="36">
        <f t="shared" si="2"/>
        <v>8.0000000000000002E-3</v>
      </c>
      <c r="V21" s="36">
        <f t="shared" si="2"/>
        <v>0.04</v>
      </c>
      <c r="W21" s="37">
        <f t="shared" si="2"/>
        <v>0.02</v>
      </c>
      <c r="X21" s="37">
        <f t="shared" si="2"/>
        <v>0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2948</v>
      </c>
      <c r="E22" s="38">
        <v>1650</v>
      </c>
      <c r="F22" s="38">
        <v>399</v>
      </c>
      <c r="G22" s="38">
        <v>306</v>
      </c>
      <c r="H22" s="38">
        <v>187</v>
      </c>
      <c r="I22" s="38">
        <v>784</v>
      </c>
      <c r="J22" s="38">
        <v>708</v>
      </c>
      <c r="K22" s="38">
        <v>153</v>
      </c>
      <c r="L22" s="38">
        <v>264</v>
      </c>
      <c r="M22" s="38">
        <v>608</v>
      </c>
      <c r="N22" s="38">
        <v>277</v>
      </c>
      <c r="O22" s="38">
        <v>1550</v>
      </c>
      <c r="P22" s="38">
        <v>53</v>
      </c>
      <c r="Q22" s="38">
        <v>288</v>
      </c>
      <c r="R22" s="38">
        <v>330</v>
      </c>
      <c r="S22" s="38">
        <v>318</v>
      </c>
      <c r="T22" s="38">
        <v>104</v>
      </c>
      <c r="U22" s="38">
        <v>147</v>
      </c>
      <c r="V22" s="38">
        <v>788</v>
      </c>
      <c r="W22" s="39">
        <v>438</v>
      </c>
      <c r="X22" s="39"/>
      <c r="Y22" s="7"/>
    </row>
    <row r="23" spans="1:25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 t="shared" ref="D23:X23" si="3">SUM(D18*D22)</f>
        <v>44.22</v>
      </c>
      <c r="E23" s="42">
        <f t="shared" si="3"/>
        <v>23.1</v>
      </c>
      <c r="F23" s="42">
        <f t="shared" si="3"/>
        <v>7.98</v>
      </c>
      <c r="G23" s="42">
        <f t="shared" si="3"/>
        <v>0</v>
      </c>
      <c r="H23" s="42">
        <f t="shared" si="3"/>
        <v>11.219999999999999</v>
      </c>
      <c r="I23" s="42">
        <f t="shared" si="3"/>
        <v>0</v>
      </c>
      <c r="J23" s="42">
        <f t="shared" si="3"/>
        <v>14.16</v>
      </c>
      <c r="K23" s="42">
        <f t="shared" si="3"/>
        <v>38.25</v>
      </c>
      <c r="L23" s="42">
        <f t="shared" si="3"/>
        <v>0</v>
      </c>
      <c r="M23" s="42">
        <f t="shared" si="3"/>
        <v>3.04</v>
      </c>
      <c r="N23" s="42">
        <f t="shared" si="3"/>
        <v>0</v>
      </c>
      <c r="O23" s="42">
        <f t="shared" si="3"/>
        <v>46.5</v>
      </c>
      <c r="P23" s="42">
        <f t="shared" si="3"/>
        <v>0</v>
      </c>
      <c r="Q23" s="42">
        <f t="shared" si="3"/>
        <v>23.04</v>
      </c>
      <c r="R23" s="42">
        <f t="shared" si="3"/>
        <v>0</v>
      </c>
      <c r="S23" s="42">
        <f t="shared" si="3"/>
        <v>25.44</v>
      </c>
      <c r="T23" s="42">
        <f t="shared" si="3"/>
        <v>0</v>
      </c>
      <c r="U23" s="42">
        <f t="shared" si="3"/>
        <v>1.1759999999999999</v>
      </c>
      <c r="V23" s="42">
        <f t="shared" si="3"/>
        <v>31.52</v>
      </c>
      <c r="W23" s="42">
        <f t="shared" si="3"/>
        <v>8.76</v>
      </c>
      <c r="X23" s="42">
        <f t="shared" si="3"/>
        <v>0</v>
      </c>
      <c r="Y23" s="43">
        <f>SUM(C23:X23)</f>
        <v>299.36599999999993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 t="shared" ref="D24:X24" si="4">SUM(D20*D22)</f>
        <v>26.531999999999996</v>
      </c>
      <c r="E24" s="42">
        <f t="shared" si="4"/>
        <v>0</v>
      </c>
      <c r="F24" s="42">
        <f t="shared" si="4"/>
        <v>7.1819999999999995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6.3719999999999999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7.7560000000000002</v>
      </c>
      <c r="O24" s="42">
        <f t="shared" si="4"/>
        <v>0</v>
      </c>
      <c r="P24" s="42">
        <f t="shared" si="4"/>
        <v>5.3000000000000007</v>
      </c>
      <c r="Q24" s="42">
        <f t="shared" si="4"/>
        <v>0</v>
      </c>
      <c r="R24" s="42">
        <f t="shared" si="4"/>
        <v>33</v>
      </c>
      <c r="S24" s="42">
        <f t="shared" si="4"/>
        <v>0</v>
      </c>
      <c r="T24" s="42">
        <f t="shared" si="4"/>
        <v>52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148.62200000000001</v>
      </c>
    </row>
    <row r="25" spans="1:25" x14ac:dyDescent="0.15">
      <c r="A25" s="82" t="s">
        <v>40</v>
      </c>
      <c r="B25" s="83"/>
      <c r="C25" s="44">
        <f>SUM(C23:C24)</f>
        <v>31.44</v>
      </c>
      <c r="D25" s="44">
        <f t="shared" ref="D25:X25" si="5">SUM(D23:D24)</f>
        <v>70.751999999999995</v>
      </c>
      <c r="E25" s="44">
        <f t="shared" si="5"/>
        <v>23.1</v>
      </c>
      <c r="F25" s="44">
        <f t="shared" si="5"/>
        <v>15.161999999999999</v>
      </c>
      <c r="G25" s="44">
        <f t="shared" si="5"/>
        <v>0</v>
      </c>
      <c r="H25" s="44">
        <f t="shared" si="5"/>
        <v>11.219999999999999</v>
      </c>
      <c r="I25" s="44">
        <f t="shared" si="5"/>
        <v>0</v>
      </c>
      <c r="J25" s="44">
        <f t="shared" si="5"/>
        <v>20.532</v>
      </c>
      <c r="K25" s="44">
        <f t="shared" si="5"/>
        <v>38.25</v>
      </c>
      <c r="L25" s="44">
        <f t="shared" si="5"/>
        <v>0</v>
      </c>
      <c r="M25" s="44">
        <f t="shared" si="5"/>
        <v>3.04</v>
      </c>
      <c r="N25" s="44">
        <f t="shared" si="5"/>
        <v>7.7560000000000002</v>
      </c>
      <c r="O25" s="44">
        <f t="shared" si="5"/>
        <v>46.5</v>
      </c>
      <c r="P25" s="44">
        <f t="shared" si="5"/>
        <v>5.3000000000000007</v>
      </c>
      <c r="Q25" s="44">
        <f t="shared" si="5"/>
        <v>23.04</v>
      </c>
      <c r="R25" s="44">
        <f t="shared" si="5"/>
        <v>33</v>
      </c>
      <c r="S25" s="44">
        <f t="shared" si="5"/>
        <v>25.44</v>
      </c>
      <c r="T25" s="44">
        <f t="shared" si="5"/>
        <v>52</v>
      </c>
      <c r="U25" s="44">
        <f t="shared" si="5"/>
        <v>1.1759999999999999</v>
      </c>
      <c r="V25" s="44">
        <f t="shared" si="5"/>
        <v>31.52</v>
      </c>
      <c r="W25" s="44">
        <f t="shared" si="5"/>
        <v>8.76</v>
      </c>
      <c r="X25" s="44">
        <f t="shared" si="5"/>
        <v>0</v>
      </c>
      <c r="Y25" s="43">
        <f>SUM(C25:X25)</f>
        <v>447.988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7"/>
    </row>
    <row r="35" spans="1:25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7"/>
    </row>
    <row r="39" spans="1:25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7"/>
    </row>
    <row r="43" spans="1:25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B34" sqref="AB34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8" width="3.85546875" style="1" customWidth="1"/>
    <col min="9" max="9" width="4.28515625" style="1" customWidth="1"/>
    <col min="10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>
        <v>42920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55.5" thickBot="1" x14ac:dyDescent="0.2">
      <c r="A4" s="89"/>
      <c r="B4" s="90"/>
      <c r="C4" s="8" t="s">
        <v>5</v>
      </c>
      <c r="D4" s="9" t="s">
        <v>6</v>
      </c>
      <c r="E4" s="10" t="s">
        <v>52</v>
      </c>
      <c r="F4" s="10" t="s">
        <v>53</v>
      </c>
      <c r="G4" s="10" t="s">
        <v>9</v>
      </c>
      <c r="H4" s="10" t="s">
        <v>8</v>
      </c>
      <c r="I4" s="11" t="s">
        <v>54</v>
      </c>
      <c r="J4" s="10" t="s">
        <v>55</v>
      </c>
      <c r="K4" s="10" t="s">
        <v>56</v>
      </c>
      <c r="L4" s="10" t="s">
        <v>10</v>
      </c>
      <c r="M4" s="10" t="s">
        <v>57</v>
      </c>
      <c r="N4" s="11" t="s">
        <v>16</v>
      </c>
      <c r="O4" s="10" t="s">
        <v>17</v>
      </c>
      <c r="P4" s="10" t="s">
        <v>53</v>
      </c>
      <c r="Q4" s="10" t="s">
        <v>14</v>
      </c>
      <c r="R4" s="10" t="s">
        <v>51</v>
      </c>
      <c r="S4" s="10" t="s">
        <v>64</v>
      </c>
      <c r="T4" s="10" t="s">
        <v>21</v>
      </c>
      <c r="U4" s="11" t="s">
        <v>7</v>
      </c>
      <c r="V4" s="12"/>
      <c r="W4" s="9"/>
      <c r="X4" s="9"/>
      <c r="Y4" s="7"/>
    </row>
    <row r="5" spans="1:25" ht="11.25" customHeight="1" x14ac:dyDescent="0.15">
      <c r="A5" s="94" t="s">
        <v>22</v>
      </c>
      <c r="B5" s="13" t="s">
        <v>47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v>50</v>
      </c>
      <c r="S5" s="14">
        <v>70</v>
      </c>
      <c r="T5" s="14"/>
      <c r="U5" s="14"/>
      <c r="V5" s="15"/>
      <c r="W5" s="15"/>
      <c r="X5" s="15"/>
      <c r="Y5" s="7"/>
    </row>
    <row r="6" spans="1:25" x14ac:dyDescent="0.15">
      <c r="A6" s="95"/>
      <c r="B6" s="16" t="s">
        <v>65</v>
      </c>
      <c r="C6" s="17"/>
      <c r="D6" s="17"/>
      <c r="E6" s="17">
        <v>35</v>
      </c>
      <c r="F6" s="17">
        <v>35</v>
      </c>
      <c r="G6" s="17">
        <v>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8"/>
      <c r="X6" s="18"/>
      <c r="Y6" s="7"/>
    </row>
    <row r="7" spans="1:25" x14ac:dyDescent="0.15">
      <c r="A7" s="95"/>
      <c r="B7" s="16" t="s">
        <v>63</v>
      </c>
      <c r="C7" s="17"/>
      <c r="D7" s="17"/>
      <c r="E7" s="17"/>
      <c r="F7" s="17"/>
      <c r="G7" s="17"/>
      <c r="H7" s="17">
        <v>7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8"/>
      <c r="X7" s="18"/>
      <c r="Y7" s="7"/>
    </row>
    <row r="8" spans="1:25" ht="11.25" thickBot="1" x14ac:dyDescent="0.2">
      <c r="A8" s="96"/>
      <c r="B8" s="19" t="s">
        <v>25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7"/>
    </row>
    <row r="9" spans="1:25" ht="11.25" customHeight="1" x14ac:dyDescent="0.15">
      <c r="A9" s="94" t="s">
        <v>26</v>
      </c>
      <c r="B9" s="13" t="s">
        <v>58</v>
      </c>
      <c r="C9" s="14"/>
      <c r="D9" s="14">
        <v>5</v>
      </c>
      <c r="E9" s="14"/>
      <c r="F9" s="14"/>
      <c r="G9" s="14"/>
      <c r="H9" s="14"/>
      <c r="I9" s="14">
        <v>40</v>
      </c>
      <c r="J9" s="14"/>
      <c r="K9" s="14">
        <v>40</v>
      </c>
      <c r="L9" s="14"/>
      <c r="M9" s="14"/>
      <c r="N9" s="14"/>
      <c r="O9" s="14"/>
      <c r="P9" s="14"/>
      <c r="Q9" s="14"/>
      <c r="R9" s="14"/>
      <c r="S9" s="14"/>
      <c r="T9" s="14">
        <v>3</v>
      </c>
      <c r="U9" s="14"/>
      <c r="V9" s="15"/>
      <c r="W9" s="15"/>
      <c r="X9" s="15"/>
      <c r="Y9" s="7"/>
    </row>
    <row r="10" spans="1:25" x14ac:dyDescent="0.15">
      <c r="A10" s="95"/>
      <c r="B10" s="22" t="s">
        <v>8</v>
      </c>
      <c r="C10" s="17"/>
      <c r="D10" s="17"/>
      <c r="E10" s="17"/>
      <c r="F10" s="17"/>
      <c r="G10" s="17"/>
      <c r="H10" s="17">
        <v>7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8"/>
      <c r="X10" s="18"/>
      <c r="Y10" s="7"/>
    </row>
    <row r="11" spans="1:25" x14ac:dyDescent="0.15">
      <c r="A11" s="95"/>
      <c r="B11" s="22" t="s">
        <v>59</v>
      </c>
      <c r="C11" s="17"/>
      <c r="D11" s="17"/>
      <c r="E11" s="17"/>
      <c r="F11" s="17"/>
      <c r="G11" s="17"/>
      <c r="H11" s="17"/>
      <c r="I11" s="17"/>
      <c r="J11" s="17">
        <v>50</v>
      </c>
      <c r="K11" s="17"/>
      <c r="L11" s="17">
        <v>20</v>
      </c>
      <c r="M11" s="17">
        <v>25</v>
      </c>
      <c r="N11" s="17">
        <v>5</v>
      </c>
      <c r="O11" s="17"/>
      <c r="P11" s="17"/>
      <c r="Q11" s="17"/>
      <c r="R11" s="17"/>
      <c r="S11" s="17"/>
      <c r="T11" s="17">
        <v>5</v>
      </c>
      <c r="U11" s="17">
        <v>8</v>
      </c>
      <c r="V11" s="18"/>
      <c r="W11" s="18"/>
      <c r="X11" s="18"/>
      <c r="Y11" s="7"/>
    </row>
    <row r="12" spans="1:25" ht="11.25" thickBot="1" x14ac:dyDescent="0.2">
      <c r="A12" s="96"/>
      <c r="B12" s="19" t="s">
        <v>25</v>
      </c>
      <c r="C12" s="20">
        <v>40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7"/>
    </row>
    <row r="13" spans="1:25" ht="11.25" customHeight="1" x14ac:dyDescent="0.15">
      <c r="A13" s="94" t="s">
        <v>30</v>
      </c>
      <c r="B13" s="13" t="s">
        <v>60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50</v>
      </c>
      <c r="P13" s="14">
        <v>20</v>
      </c>
      <c r="Q13" s="14"/>
      <c r="R13" s="14"/>
      <c r="S13" s="14"/>
      <c r="T13" s="14"/>
      <c r="U13" s="14"/>
      <c r="V13" s="15"/>
      <c r="W13" s="15"/>
      <c r="X13" s="15"/>
      <c r="Y13" s="7"/>
    </row>
    <row r="14" spans="1:25" x14ac:dyDescent="0.15">
      <c r="A14" s="95"/>
      <c r="B14" s="16" t="s">
        <v>61</v>
      </c>
      <c r="C14" s="17"/>
      <c r="D14" s="17">
        <v>15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>
        <v>50</v>
      </c>
      <c r="R14" s="17"/>
      <c r="S14" s="17"/>
      <c r="T14" s="17"/>
      <c r="U14" s="17"/>
      <c r="V14" s="18"/>
      <c r="W14" s="18"/>
      <c r="X14" s="18"/>
      <c r="Y14" s="7"/>
    </row>
    <row r="15" spans="1:25" x14ac:dyDescent="0.15">
      <c r="A15" s="95"/>
      <c r="B15" s="16" t="s">
        <v>5</v>
      </c>
      <c r="C15" s="17">
        <v>40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8"/>
      <c r="X15" s="18"/>
      <c r="Y15" s="7"/>
    </row>
    <row r="16" spans="1:25" ht="11.25" thickBot="1" x14ac:dyDescent="0.2">
      <c r="A16" s="97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5</v>
      </c>
      <c r="E17" s="25">
        <f t="shared" si="0"/>
        <v>35</v>
      </c>
      <c r="F17" s="25">
        <f t="shared" si="0"/>
        <v>35</v>
      </c>
      <c r="G17" s="25">
        <f t="shared" si="0"/>
        <v>5</v>
      </c>
      <c r="H17" s="25">
        <f t="shared" si="0"/>
        <v>14</v>
      </c>
      <c r="I17" s="25">
        <f t="shared" si="0"/>
        <v>40</v>
      </c>
      <c r="J17" s="25">
        <f t="shared" si="0"/>
        <v>50</v>
      </c>
      <c r="K17" s="25">
        <f t="shared" si="0"/>
        <v>40</v>
      </c>
      <c r="L17" s="25">
        <f t="shared" si="0"/>
        <v>20</v>
      </c>
      <c r="M17" s="25">
        <f t="shared" si="0"/>
        <v>25</v>
      </c>
      <c r="N17" s="25">
        <f t="shared" si="0"/>
        <v>5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50</v>
      </c>
      <c r="S17" s="25">
        <f t="shared" si="0"/>
        <v>70</v>
      </c>
      <c r="T17" s="25">
        <f t="shared" si="0"/>
        <v>8</v>
      </c>
      <c r="U17" s="25">
        <f t="shared" si="0"/>
        <v>8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7"/>
    </row>
    <row r="18" spans="1:25" x14ac:dyDescent="0.15">
      <c r="A18" s="27"/>
      <c r="B18" s="28" t="s">
        <v>34</v>
      </c>
      <c r="C18" s="29">
        <f>SUM(A17*C17)/1000</f>
        <v>0.08</v>
      </c>
      <c r="D18" s="29">
        <f>+(A17*D17)/1000</f>
        <v>5.0000000000000001E-3</v>
      </c>
      <c r="E18" s="29">
        <f>+(A17*E17)/1000</f>
        <v>3.5000000000000003E-2</v>
      </c>
      <c r="F18" s="29">
        <f>+(A17*F17)/1000</f>
        <v>3.5000000000000003E-2</v>
      </c>
      <c r="G18" s="29">
        <f>+(A17*G17)/1000</f>
        <v>5.0000000000000001E-3</v>
      </c>
      <c r="H18" s="29">
        <f>+(A17*H17)/1000</f>
        <v>1.4E-2</v>
      </c>
      <c r="I18" s="29">
        <f>+(A17*I17)/1000</f>
        <v>0.04</v>
      </c>
      <c r="J18" s="29">
        <f>+(A17*J17)/1000</f>
        <v>0.05</v>
      </c>
      <c r="K18" s="29">
        <f>+(A17*K17)/1000</f>
        <v>0.04</v>
      </c>
      <c r="L18" s="29">
        <f>+(A17*L17)/1000</f>
        <v>0.02</v>
      </c>
      <c r="M18" s="29">
        <f>+(A17*M17)/1000</f>
        <v>2.5000000000000001E-2</v>
      </c>
      <c r="N18" s="29">
        <f>+(A17*N17)/1000</f>
        <v>5.0000000000000001E-3</v>
      </c>
      <c r="O18" s="29">
        <f>+(A17*O17)/1000</f>
        <v>0</v>
      </c>
      <c r="P18" s="29">
        <f>+(A17*P17)/1000</f>
        <v>0</v>
      </c>
      <c r="Q18" s="29">
        <f>+(A17*Q17)/1000</f>
        <v>0</v>
      </c>
      <c r="R18" s="29">
        <f>+(A17*R17)/1000</f>
        <v>0.05</v>
      </c>
      <c r="S18" s="29">
        <f>+(A17*S17)/1000</f>
        <v>7.0000000000000007E-2</v>
      </c>
      <c r="T18" s="29">
        <f>+(A17*T17)/1000</f>
        <v>8.0000000000000002E-3</v>
      </c>
      <c r="U18" s="29">
        <f>+(A17*U17)/1000</f>
        <v>8.0000000000000002E-3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X19" si="1">SUM(D13:D16)</f>
        <v>15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0</v>
      </c>
      <c r="O19" s="30">
        <f t="shared" si="1"/>
        <v>50</v>
      </c>
      <c r="P19" s="30">
        <f t="shared" si="1"/>
        <v>20</v>
      </c>
      <c r="Q19" s="30">
        <f t="shared" si="1"/>
        <v>50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1.4999999999999999E-2</v>
      </c>
      <c r="E20" s="34">
        <f>+(A19*E19)/1000</f>
        <v>0</v>
      </c>
      <c r="F20" s="34">
        <f>+(A19*F19)/1000</f>
        <v>0</v>
      </c>
      <c r="G20" s="34">
        <f>+(A19*G19)/1000</f>
        <v>0</v>
      </c>
      <c r="H20" s="34">
        <f>+(A19*H19)/1000</f>
        <v>0</v>
      </c>
      <c r="I20" s="34">
        <f>+(A19*I19)/1000</f>
        <v>0</v>
      </c>
      <c r="J20" s="34">
        <f>+(A19*J19)/1000</f>
        <v>0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0</v>
      </c>
      <c r="O20" s="34">
        <f>+(A19*O19)/1000</f>
        <v>0.05</v>
      </c>
      <c r="P20" s="34">
        <f>+(A19*P19)/1000</f>
        <v>0.02</v>
      </c>
      <c r="Q20" s="34">
        <f>+(A19*Q19)/1000</f>
        <v>0.05</v>
      </c>
      <c r="R20" s="34">
        <f>+(A19*R19)/1000</f>
        <v>0</v>
      </c>
      <c r="S20" s="34">
        <f>+(A19*S19)/1000</f>
        <v>0</v>
      </c>
      <c r="T20" s="34">
        <f>+(A19*T19)/1000</f>
        <v>0</v>
      </c>
      <c r="U20" s="34">
        <f>+(A19*U19)/1000</f>
        <v>0</v>
      </c>
      <c r="V20" s="34">
        <f>+(A19*V19)/1000</f>
        <v>0</v>
      </c>
      <c r="W20" s="35">
        <f>+(A19*W19)/1000</f>
        <v>0</v>
      </c>
      <c r="X20" s="35">
        <f>+(A19*X19)/1000</f>
        <v>0</v>
      </c>
      <c r="Y20" s="7"/>
    </row>
    <row r="21" spans="1:25" x14ac:dyDescent="0.15">
      <c r="A21" s="98" t="s">
        <v>37</v>
      </c>
      <c r="B21" s="99"/>
      <c r="C21" s="36">
        <f>+C20+C18</f>
        <v>0.12</v>
      </c>
      <c r="D21" s="36">
        <f t="shared" ref="D21:X21" si="2">+D20+D18</f>
        <v>0.02</v>
      </c>
      <c r="E21" s="36">
        <f t="shared" si="2"/>
        <v>3.5000000000000003E-2</v>
      </c>
      <c r="F21" s="36">
        <f t="shared" si="2"/>
        <v>3.5000000000000003E-2</v>
      </c>
      <c r="G21" s="36">
        <f t="shared" si="2"/>
        <v>5.0000000000000001E-3</v>
      </c>
      <c r="H21" s="36">
        <f>+H20+H18</f>
        <v>1.4E-2</v>
      </c>
      <c r="I21" s="36">
        <f t="shared" si="2"/>
        <v>0.04</v>
      </c>
      <c r="J21" s="36">
        <f t="shared" si="2"/>
        <v>0.05</v>
      </c>
      <c r="K21" s="36">
        <f t="shared" si="2"/>
        <v>0.04</v>
      </c>
      <c r="L21" s="36">
        <f t="shared" si="2"/>
        <v>0.02</v>
      </c>
      <c r="M21" s="36">
        <f t="shared" si="2"/>
        <v>2.5000000000000001E-2</v>
      </c>
      <c r="N21" s="36">
        <f t="shared" si="2"/>
        <v>5.0000000000000001E-3</v>
      </c>
      <c r="O21" s="36">
        <f t="shared" si="2"/>
        <v>0.05</v>
      </c>
      <c r="P21" s="36">
        <f t="shared" si="2"/>
        <v>0.02</v>
      </c>
      <c r="Q21" s="36">
        <f t="shared" si="2"/>
        <v>0.05</v>
      </c>
      <c r="R21" s="36">
        <f t="shared" si="2"/>
        <v>0.05</v>
      </c>
      <c r="S21" s="36">
        <f t="shared" si="2"/>
        <v>7.0000000000000007E-2</v>
      </c>
      <c r="T21" s="36">
        <f t="shared" si="2"/>
        <v>8.0000000000000002E-3</v>
      </c>
      <c r="U21" s="36">
        <f t="shared" si="2"/>
        <v>8.0000000000000002E-3</v>
      </c>
      <c r="V21" s="36">
        <f t="shared" si="2"/>
        <v>0</v>
      </c>
      <c r="W21" s="37">
        <f t="shared" si="2"/>
        <v>0</v>
      </c>
      <c r="X21" s="37">
        <f t="shared" si="2"/>
        <v>0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608</v>
      </c>
      <c r="E22" s="38">
        <v>1290</v>
      </c>
      <c r="F22" s="38">
        <v>708</v>
      </c>
      <c r="G22" s="38">
        <v>399</v>
      </c>
      <c r="H22" s="38">
        <v>1650</v>
      </c>
      <c r="I22" s="38">
        <v>208</v>
      </c>
      <c r="J22" s="38">
        <v>1348</v>
      </c>
      <c r="K22" s="38">
        <v>154</v>
      </c>
      <c r="L22" s="38">
        <v>390</v>
      </c>
      <c r="M22" s="38">
        <v>153</v>
      </c>
      <c r="N22" s="38">
        <v>238</v>
      </c>
      <c r="O22" s="38">
        <v>330</v>
      </c>
      <c r="P22" s="38">
        <v>708</v>
      </c>
      <c r="Q22" s="38">
        <v>269</v>
      </c>
      <c r="R22" s="38">
        <v>318</v>
      </c>
      <c r="S22" s="38">
        <v>288</v>
      </c>
      <c r="T22" s="38">
        <v>147</v>
      </c>
      <c r="U22" s="38">
        <v>2948</v>
      </c>
      <c r="V22" s="38"/>
      <c r="W22" s="39"/>
      <c r="X22" s="39"/>
      <c r="Y22" s="7"/>
    </row>
    <row r="23" spans="1:25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>SUM(D18*D22)</f>
        <v>3.04</v>
      </c>
      <c r="E23" s="42">
        <f t="shared" ref="E23:X23" si="3">SUM(E18*E22)</f>
        <v>45.150000000000006</v>
      </c>
      <c r="F23" s="42">
        <f t="shared" si="3"/>
        <v>24.78</v>
      </c>
      <c r="G23" s="42">
        <f t="shared" si="3"/>
        <v>1.9950000000000001</v>
      </c>
      <c r="H23" s="42">
        <f t="shared" si="3"/>
        <v>23.1</v>
      </c>
      <c r="I23" s="42">
        <f>SUM(I18*I22)/1000</f>
        <v>8.320000000000001E-3</v>
      </c>
      <c r="J23" s="42">
        <f t="shared" si="3"/>
        <v>67.400000000000006</v>
      </c>
      <c r="K23" s="42">
        <f t="shared" si="3"/>
        <v>6.16</v>
      </c>
      <c r="L23" s="42">
        <f t="shared" si="3"/>
        <v>7.8</v>
      </c>
      <c r="M23" s="42">
        <f t="shared" si="3"/>
        <v>3.8250000000000002</v>
      </c>
      <c r="N23" s="42">
        <f t="shared" si="3"/>
        <v>1.19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15.9</v>
      </c>
      <c r="S23" s="42">
        <f t="shared" si="3"/>
        <v>20.160000000000004</v>
      </c>
      <c r="T23" s="42">
        <f t="shared" si="3"/>
        <v>1.1759999999999999</v>
      </c>
      <c r="U23" s="42">
        <f t="shared" si="3"/>
        <v>23.584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266.22832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>SUM(D20*D22)</f>
        <v>9.1199999999999992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16.5</v>
      </c>
      <c r="P24" s="42">
        <f t="shared" si="4"/>
        <v>14.16</v>
      </c>
      <c r="Q24" s="42">
        <f t="shared" si="4"/>
        <v>13.450000000000001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63.710000000000008</v>
      </c>
    </row>
    <row r="25" spans="1:25" x14ac:dyDescent="0.15">
      <c r="A25" s="82" t="s">
        <v>40</v>
      </c>
      <c r="B25" s="83"/>
      <c r="C25" s="44">
        <f>SUM(C23:C24)</f>
        <v>31.44</v>
      </c>
      <c r="D25" s="44">
        <f t="shared" ref="D25:X25" si="5">+D21*D22</f>
        <v>12.16</v>
      </c>
      <c r="E25" s="44">
        <f t="shared" si="5"/>
        <v>45.150000000000006</v>
      </c>
      <c r="F25" s="44">
        <f t="shared" si="5"/>
        <v>24.78</v>
      </c>
      <c r="G25" s="44">
        <f t="shared" si="5"/>
        <v>1.9950000000000001</v>
      </c>
      <c r="H25" s="44">
        <f t="shared" si="5"/>
        <v>23.1</v>
      </c>
      <c r="I25" s="44">
        <f t="shared" si="5"/>
        <v>8.32</v>
      </c>
      <c r="J25" s="44">
        <f t="shared" si="5"/>
        <v>67.400000000000006</v>
      </c>
      <c r="K25" s="44">
        <f t="shared" si="5"/>
        <v>6.16</v>
      </c>
      <c r="L25" s="44">
        <f t="shared" si="5"/>
        <v>7.8</v>
      </c>
      <c r="M25" s="44">
        <f t="shared" si="5"/>
        <v>3.8250000000000002</v>
      </c>
      <c r="N25" s="44">
        <f t="shared" si="5"/>
        <v>1.19</v>
      </c>
      <c r="O25" s="44">
        <f t="shared" si="5"/>
        <v>16.5</v>
      </c>
      <c r="P25" s="44">
        <f t="shared" si="5"/>
        <v>14.16</v>
      </c>
      <c r="Q25" s="44">
        <f t="shared" si="5"/>
        <v>13.450000000000001</v>
      </c>
      <c r="R25" s="44">
        <f t="shared" si="5"/>
        <v>15.9</v>
      </c>
      <c r="S25" s="44">
        <f t="shared" si="5"/>
        <v>20.160000000000004</v>
      </c>
      <c r="T25" s="44">
        <f t="shared" si="5"/>
        <v>1.1759999999999999</v>
      </c>
      <c r="U25" s="44">
        <f t="shared" si="5"/>
        <v>23.584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338.25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7"/>
    </row>
    <row r="35" spans="1:25" ht="11.25" customHeight="1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7"/>
    </row>
    <row r="39" spans="1:25" ht="11.25" customHeight="1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7"/>
    </row>
    <row r="43" spans="1:25" ht="11.25" customHeight="1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T25" sqref="T25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 t="s">
        <v>125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55.5" thickBot="1" x14ac:dyDescent="0.2">
      <c r="A4" s="89"/>
      <c r="B4" s="90"/>
      <c r="C4" s="8" t="s">
        <v>5</v>
      </c>
      <c r="D4" s="9" t="s">
        <v>6</v>
      </c>
      <c r="E4" s="10" t="s">
        <v>52</v>
      </c>
      <c r="F4" s="10" t="s">
        <v>53</v>
      </c>
      <c r="G4" s="10" t="s">
        <v>9</v>
      </c>
      <c r="H4" s="10" t="s">
        <v>8</v>
      </c>
      <c r="I4" s="11" t="s">
        <v>54</v>
      </c>
      <c r="J4" s="10" t="s">
        <v>55</v>
      </c>
      <c r="K4" s="10" t="s">
        <v>56</v>
      </c>
      <c r="L4" s="10" t="s">
        <v>10</v>
      </c>
      <c r="M4" s="10" t="s">
        <v>57</v>
      </c>
      <c r="N4" s="11" t="s">
        <v>16</v>
      </c>
      <c r="O4" s="10" t="s">
        <v>17</v>
      </c>
      <c r="P4" s="10" t="s">
        <v>53</v>
      </c>
      <c r="Q4" s="10" t="s">
        <v>14</v>
      </c>
      <c r="R4" s="10" t="s">
        <v>51</v>
      </c>
      <c r="S4" s="10" t="s">
        <v>64</v>
      </c>
      <c r="T4" s="10" t="s">
        <v>21</v>
      </c>
      <c r="U4" s="11" t="s">
        <v>7</v>
      </c>
      <c r="V4" s="12"/>
      <c r="W4" s="9"/>
      <c r="X4" s="9"/>
      <c r="Y4" s="7"/>
    </row>
    <row r="5" spans="1:25" ht="11.25" customHeight="1" x14ac:dyDescent="0.15">
      <c r="A5" s="94" t="s">
        <v>22</v>
      </c>
      <c r="B5" s="13" t="s">
        <v>47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v>50</v>
      </c>
      <c r="S5" s="14">
        <v>70</v>
      </c>
      <c r="T5" s="14"/>
      <c r="U5" s="14"/>
      <c r="V5" s="15"/>
      <c r="W5" s="15"/>
      <c r="X5" s="15"/>
      <c r="Y5" s="7"/>
    </row>
    <row r="6" spans="1:25" x14ac:dyDescent="0.15">
      <c r="A6" s="95"/>
      <c r="B6" s="16" t="s">
        <v>65</v>
      </c>
      <c r="C6" s="17"/>
      <c r="D6" s="17"/>
      <c r="E6" s="17">
        <v>35</v>
      </c>
      <c r="F6" s="17">
        <v>35</v>
      </c>
      <c r="G6" s="17">
        <v>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8"/>
      <c r="X6" s="18"/>
      <c r="Y6" s="7"/>
    </row>
    <row r="7" spans="1:25" x14ac:dyDescent="0.15">
      <c r="A7" s="95"/>
      <c r="B7" s="16" t="s">
        <v>63</v>
      </c>
      <c r="C7" s="17"/>
      <c r="D7" s="17"/>
      <c r="E7" s="17"/>
      <c r="F7" s="17"/>
      <c r="G7" s="17"/>
      <c r="H7" s="17">
        <v>7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8"/>
      <c r="X7" s="18"/>
      <c r="Y7" s="7"/>
    </row>
    <row r="8" spans="1:25" ht="11.25" thickBot="1" x14ac:dyDescent="0.2">
      <c r="A8" s="96"/>
      <c r="B8" s="19" t="s">
        <v>25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7"/>
    </row>
    <row r="9" spans="1:25" ht="11.25" customHeight="1" x14ac:dyDescent="0.15">
      <c r="A9" s="94" t="s">
        <v>26</v>
      </c>
      <c r="B9" s="13" t="s">
        <v>58</v>
      </c>
      <c r="C9" s="14"/>
      <c r="D9" s="14">
        <v>5</v>
      </c>
      <c r="E9" s="14"/>
      <c r="F9" s="14"/>
      <c r="G9" s="14"/>
      <c r="H9" s="14"/>
      <c r="I9" s="14">
        <v>40</v>
      </c>
      <c r="J9" s="14"/>
      <c r="K9" s="14">
        <v>40</v>
      </c>
      <c r="L9" s="14"/>
      <c r="M9" s="14"/>
      <c r="N9" s="14"/>
      <c r="O9" s="14"/>
      <c r="P9" s="14"/>
      <c r="Q9" s="14"/>
      <c r="R9" s="14"/>
      <c r="S9" s="14"/>
      <c r="T9" s="14">
        <v>3</v>
      </c>
      <c r="U9" s="14"/>
      <c r="V9" s="15"/>
      <c r="W9" s="15"/>
      <c r="X9" s="15"/>
      <c r="Y9" s="7"/>
    </row>
    <row r="10" spans="1:25" x14ac:dyDescent="0.15">
      <c r="A10" s="95"/>
      <c r="B10" s="22" t="s">
        <v>8</v>
      </c>
      <c r="C10" s="17"/>
      <c r="D10" s="17"/>
      <c r="E10" s="17"/>
      <c r="F10" s="17"/>
      <c r="G10" s="17"/>
      <c r="H10" s="17">
        <v>7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8"/>
      <c r="X10" s="18"/>
      <c r="Y10" s="7"/>
    </row>
    <row r="11" spans="1:25" x14ac:dyDescent="0.15">
      <c r="A11" s="95"/>
      <c r="B11" s="22" t="s">
        <v>59</v>
      </c>
      <c r="C11" s="17"/>
      <c r="D11" s="17"/>
      <c r="E11" s="17"/>
      <c r="F11" s="17"/>
      <c r="G11" s="17"/>
      <c r="H11" s="17"/>
      <c r="I11" s="17"/>
      <c r="J11" s="17">
        <v>50</v>
      </c>
      <c r="K11" s="17"/>
      <c r="L11" s="17">
        <v>20</v>
      </c>
      <c r="M11" s="17">
        <v>25</v>
      </c>
      <c r="N11" s="17">
        <v>5</v>
      </c>
      <c r="O11" s="17"/>
      <c r="P11" s="17"/>
      <c r="Q11" s="17"/>
      <c r="R11" s="17"/>
      <c r="S11" s="17"/>
      <c r="T11" s="17">
        <v>5</v>
      </c>
      <c r="U11" s="17">
        <v>8</v>
      </c>
      <c r="V11" s="18"/>
      <c r="W11" s="18"/>
      <c r="X11" s="18"/>
      <c r="Y11" s="7"/>
    </row>
    <row r="12" spans="1:25" ht="11.25" thickBot="1" x14ac:dyDescent="0.2">
      <c r="A12" s="96"/>
      <c r="B12" s="19" t="s">
        <v>25</v>
      </c>
      <c r="C12" s="20">
        <v>40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7"/>
    </row>
    <row r="13" spans="1:25" ht="11.25" customHeight="1" x14ac:dyDescent="0.15">
      <c r="A13" s="94" t="s">
        <v>30</v>
      </c>
      <c r="B13" s="13" t="s">
        <v>60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50</v>
      </c>
      <c r="P13" s="14">
        <v>20</v>
      </c>
      <c r="Q13" s="14"/>
      <c r="R13" s="14"/>
      <c r="S13" s="14"/>
      <c r="T13" s="14"/>
      <c r="U13" s="14"/>
      <c r="V13" s="15"/>
      <c r="W13" s="15"/>
      <c r="X13" s="15"/>
      <c r="Y13" s="7"/>
    </row>
    <row r="14" spans="1:25" x14ac:dyDescent="0.15">
      <c r="A14" s="95"/>
      <c r="B14" s="16" t="s">
        <v>61</v>
      </c>
      <c r="C14" s="17"/>
      <c r="D14" s="17">
        <v>15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>
        <v>50</v>
      </c>
      <c r="R14" s="17"/>
      <c r="S14" s="17"/>
      <c r="T14" s="17"/>
      <c r="U14" s="17"/>
      <c r="V14" s="18"/>
      <c r="W14" s="18"/>
      <c r="X14" s="18"/>
      <c r="Y14" s="7"/>
    </row>
    <row r="15" spans="1:25" x14ac:dyDescent="0.15">
      <c r="A15" s="95"/>
      <c r="B15" s="16" t="s">
        <v>5</v>
      </c>
      <c r="C15" s="17">
        <v>40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8"/>
      <c r="X15" s="18"/>
      <c r="Y15" s="7"/>
    </row>
    <row r="16" spans="1:25" ht="11.25" thickBot="1" x14ac:dyDescent="0.2">
      <c r="A16" s="97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5</v>
      </c>
      <c r="E17" s="25">
        <f t="shared" si="0"/>
        <v>35</v>
      </c>
      <c r="F17" s="25">
        <f t="shared" si="0"/>
        <v>35</v>
      </c>
      <c r="G17" s="25">
        <f t="shared" si="0"/>
        <v>5</v>
      </c>
      <c r="H17" s="25">
        <f t="shared" si="0"/>
        <v>14</v>
      </c>
      <c r="I17" s="25">
        <f t="shared" si="0"/>
        <v>40</v>
      </c>
      <c r="J17" s="25">
        <f t="shared" si="0"/>
        <v>50</v>
      </c>
      <c r="K17" s="25">
        <f t="shared" si="0"/>
        <v>40</v>
      </c>
      <c r="L17" s="25">
        <f t="shared" si="0"/>
        <v>20</v>
      </c>
      <c r="M17" s="25">
        <f t="shared" si="0"/>
        <v>25</v>
      </c>
      <c r="N17" s="25">
        <f t="shared" si="0"/>
        <v>5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50</v>
      </c>
      <c r="S17" s="25">
        <f t="shared" si="0"/>
        <v>70</v>
      </c>
      <c r="T17" s="25">
        <f t="shared" si="0"/>
        <v>8</v>
      </c>
      <c r="U17" s="25">
        <f t="shared" si="0"/>
        <v>8</v>
      </c>
      <c r="V17" s="25">
        <f t="shared" si="0"/>
        <v>0</v>
      </c>
      <c r="W17" s="26">
        <f t="shared" si="0"/>
        <v>0</v>
      </c>
      <c r="X17" s="26">
        <f t="shared" si="0"/>
        <v>0</v>
      </c>
      <c r="Y17" s="7"/>
    </row>
    <row r="18" spans="1:25" x14ac:dyDescent="0.15">
      <c r="A18" s="27"/>
      <c r="B18" s="28" t="s">
        <v>34</v>
      </c>
      <c r="C18" s="29">
        <f>SUM(A17*C17)/1000</f>
        <v>0.08</v>
      </c>
      <c r="D18" s="29">
        <f>+(A17*D17)/1000</f>
        <v>5.0000000000000001E-3</v>
      </c>
      <c r="E18" s="29">
        <f>+(A17*E17)/1000</f>
        <v>3.5000000000000003E-2</v>
      </c>
      <c r="F18" s="29">
        <f>+(A17*F17)/1000</f>
        <v>3.5000000000000003E-2</v>
      </c>
      <c r="G18" s="29">
        <f>+(A17*G17)/1000</f>
        <v>5.0000000000000001E-3</v>
      </c>
      <c r="H18" s="29">
        <f>+(A17*H17)/1000</f>
        <v>1.4E-2</v>
      </c>
      <c r="I18" s="29">
        <f>+(A17*I17)/1000</f>
        <v>0.04</v>
      </c>
      <c r="J18" s="29">
        <f>+(A17*J17)/1000</f>
        <v>0.05</v>
      </c>
      <c r="K18" s="29">
        <f>+(A17*K17)/1000</f>
        <v>0.04</v>
      </c>
      <c r="L18" s="29">
        <f>+(A17*L17)/1000</f>
        <v>0.02</v>
      </c>
      <c r="M18" s="29">
        <f>+(A17*M17)/1000</f>
        <v>2.5000000000000001E-2</v>
      </c>
      <c r="N18" s="29">
        <f>+(A17*N17)/1000</f>
        <v>5.0000000000000001E-3</v>
      </c>
      <c r="O18" s="29">
        <f>+(A17*O17)/1000</f>
        <v>0</v>
      </c>
      <c r="P18" s="29">
        <f>+(A17*P17)/1000</f>
        <v>0</v>
      </c>
      <c r="Q18" s="29">
        <f>+(A17*Q17)/1000</f>
        <v>0</v>
      </c>
      <c r="R18" s="29">
        <f>+(A17*R17)/1000</f>
        <v>0.05</v>
      </c>
      <c r="S18" s="29">
        <f>+(A17*S17)/1000</f>
        <v>7.0000000000000007E-2</v>
      </c>
      <c r="T18" s="29">
        <f>+(A17*T17)/1000</f>
        <v>8.0000000000000002E-3</v>
      </c>
      <c r="U18" s="29">
        <f>+(A17*U17)/1000</f>
        <v>8.0000000000000002E-3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X19" si="1">SUM(D13:D16)</f>
        <v>15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>SUM(N13:N16)</f>
        <v>0</v>
      </c>
      <c r="O19" s="30">
        <f t="shared" si="1"/>
        <v>50</v>
      </c>
      <c r="P19" s="30">
        <f t="shared" si="1"/>
        <v>20</v>
      </c>
      <c r="Q19" s="30">
        <f t="shared" si="1"/>
        <v>50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1">
        <f t="shared" si="1"/>
        <v>0</v>
      </c>
      <c r="X19" s="31">
        <f t="shared" si="1"/>
        <v>0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1.4999999999999999E-2</v>
      </c>
      <c r="E20" s="34">
        <f>+(A19*E19)/1000</f>
        <v>0</v>
      </c>
      <c r="F20" s="34">
        <f>+(A19*F19)/1000</f>
        <v>0</v>
      </c>
      <c r="G20" s="34">
        <f>+(A19*G19)/1000</f>
        <v>0</v>
      </c>
      <c r="H20" s="34">
        <f>+(A19*H19)/1000</f>
        <v>0</v>
      </c>
      <c r="I20" s="34">
        <f>+(A19*I19)/1000</f>
        <v>0</v>
      </c>
      <c r="J20" s="34">
        <f>+(A19*J19)/1000</f>
        <v>0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0</v>
      </c>
      <c r="O20" s="34">
        <f>+(A19*O19)/1000</f>
        <v>0.05</v>
      </c>
      <c r="P20" s="34">
        <f>+(A19*P19)/1000</f>
        <v>0.02</v>
      </c>
      <c r="Q20" s="34">
        <f>+(A19*Q19)/1000</f>
        <v>0.05</v>
      </c>
      <c r="R20" s="34">
        <f>+(A19*R19)/1000</f>
        <v>0</v>
      </c>
      <c r="S20" s="34">
        <f>+(A19*S19)/1000</f>
        <v>0</v>
      </c>
      <c r="T20" s="34">
        <f>+(A19*T19)/1000</f>
        <v>0</v>
      </c>
      <c r="U20" s="34">
        <f>+(A19*U19)/1000</f>
        <v>0</v>
      </c>
      <c r="V20" s="34">
        <f>+(A19*V19)/1000</f>
        <v>0</v>
      </c>
      <c r="W20" s="35">
        <f>+(A19*W19)/1000</f>
        <v>0</v>
      </c>
      <c r="X20" s="35">
        <f>+(A19*X19)/1000</f>
        <v>0</v>
      </c>
      <c r="Y20" s="7"/>
    </row>
    <row r="21" spans="1:25" x14ac:dyDescent="0.15">
      <c r="A21" s="98" t="s">
        <v>37</v>
      </c>
      <c r="B21" s="99"/>
      <c r="C21" s="36">
        <f>+C20+C18</f>
        <v>0.12</v>
      </c>
      <c r="D21" s="36">
        <f t="shared" ref="D21:X21" si="2">+D20+D18</f>
        <v>0.02</v>
      </c>
      <c r="E21" s="36">
        <f t="shared" si="2"/>
        <v>3.5000000000000003E-2</v>
      </c>
      <c r="F21" s="36">
        <f t="shared" si="2"/>
        <v>3.5000000000000003E-2</v>
      </c>
      <c r="G21" s="36">
        <f t="shared" si="2"/>
        <v>5.0000000000000001E-3</v>
      </c>
      <c r="H21" s="36">
        <f>+H20+H18</f>
        <v>1.4E-2</v>
      </c>
      <c r="I21" s="36">
        <f t="shared" si="2"/>
        <v>0.04</v>
      </c>
      <c r="J21" s="36">
        <f t="shared" si="2"/>
        <v>0.05</v>
      </c>
      <c r="K21" s="36">
        <f t="shared" si="2"/>
        <v>0.04</v>
      </c>
      <c r="L21" s="36">
        <f t="shared" si="2"/>
        <v>0.02</v>
      </c>
      <c r="M21" s="36">
        <f t="shared" si="2"/>
        <v>2.5000000000000001E-2</v>
      </c>
      <c r="N21" s="36">
        <f t="shared" si="2"/>
        <v>5.0000000000000001E-3</v>
      </c>
      <c r="O21" s="36">
        <f t="shared" si="2"/>
        <v>0.05</v>
      </c>
      <c r="P21" s="36">
        <f t="shared" si="2"/>
        <v>0.02</v>
      </c>
      <c r="Q21" s="36">
        <f t="shared" si="2"/>
        <v>0.05</v>
      </c>
      <c r="R21" s="36">
        <f t="shared" si="2"/>
        <v>0.05</v>
      </c>
      <c r="S21" s="36">
        <f t="shared" si="2"/>
        <v>7.0000000000000007E-2</v>
      </c>
      <c r="T21" s="36">
        <f t="shared" si="2"/>
        <v>8.0000000000000002E-3</v>
      </c>
      <c r="U21" s="36">
        <f t="shared" si="2"/>
        <v>8.0000000000000002E-3</v>
      </c>
      <c r="V21" s="36">
        <f t="shared" si="2"/>
        <v>0</v>
      </c>
      <c r="W21" s="37">
        <f t="shared" si="2"/>
        <v>0</v>
      </c>
      <c r="X21" s="37">
        <f t="shared" si="2"/>
        <v>0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608</v>
      </c>
      <c r="E22" s="38">
        <v>1290</v>
      </c>
      <c r="F22" s="38">
        <v>708</v>
      </c>
      <c r="G22" s="38">
        <v>399</v>
      </c>
      <c r="H22" s="38">
        <v>1650</v>
      </c>
      <c r="I22" s="38">
        <v>208</v>
      </c>
      <c r="J22" s="38">
        <v>1348</v>
      </c>
      <c r="K22" s="38">
        <v>154</v>
      </c>
      <c r="L22" s="38">
        <v>390</v>
      </c>
      <c r="M22" s="38">
        <v>153</v>
      </c>
      <c r="N22" s="38">
        <v>238</v>
      </c>
      <c r="O22" s="38">
        <v>330</v>
      </c>
      <c r="P22" s="38">
        <v>708</v>
      </c>
      <c r="Q22" s="38">
        <v>269</v>
      </c>
      <c r="R22" s="38">
        <v>318</v>
      </c>
      <c r="S22" s="38">
        <v>288</v>
      </c>
      <c r="T22" s="38">
        <v>147</v>
      </c>
      <c r="U22" s="38">
        <v>2948</v>
      </c>
      <c r="V22" s="38"/>
      <c r="W22" s="39"/>
      <c r="X22" s="39"/>
      <c r="Y22" s="7"/>
    </row>
    <row r="23" spans="1:25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>SUM(D18*D22)</f>
        <v>3.04</v>
      </c>
      <c r="E23" s="42">
        <f t="shared" ref="E23:X23" si="3">SUM(E18*E22)</f>
        <v>45.150000000000006</v>
      </c>
      <c r="F23" s="42">
        <f t="shared" si="3"/>
        <v>24.78</v>
      </c>
      <c r="G23" s="42">
        <f t="shared" si="3"/>
        <v>1.9950000000000001</v>
      </c>
      <c r="H23" s="42">
        <f t="shared" si="3"/>
        <v>23.1</v>
      </c>
      <c r="I23" s="42">
        <f>SUM(I18*I22)/1000</f>
        <v>8.320000000000001E-3</v>
      </c>
      <c r="J23" s="42">
        <f t="shared" si="3"/>
        <v>67.400000000000006</v>
      </c>
      <c r="K23" s="42">
        <f t="shared" si="3"/>
        <v>6.16</v>
      </c>
      <c r="L23" s="42">
        <f t="shared" si="3"/>
        <v>7.8</v>
      </c>
      <c r="M23" s="42">
        <f t="shared" si="3"/>
        <v>3.8250000000000002</v>
      </c>
      <c r="N23" s="42">
        <f t="shared" si="3"/>
        <v>1.19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15.9</v>
      </c>
      <c r="S23" s="42">
        <f t="shared" si="3"/>
        <v>20.160000000000004</v>
      </c>
      <c r="T23" s="42">
        <f t="shared" si="3"/>
        <v>1.1759999999999999</v>
      </c>
      <c r="U23" s="42">
        <f t="shared" si="3"/>
        <v>23.584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266.22832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>SUM(D20*D22)</f>
        <v>9.1199999999999992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16.5</v>
      </c>
      <c r="P24" s="42">
        <f t="shared" si="4"/>
        <v>14.16</v>
      </c>
      <c r="Q24" s="42">
        <f t="shared" si="4"/>
        <v>13.450000000000001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63.710000000000008</v>
      </c>
    </row>
    <row r="25" spans="1:25" x14ac:dyDescent="0.15">
      <c r="A25" s="82" t="s">
        <v>40</v>
      </c>
      <c r="B25" s="83"/>
      <c r="C25" s="44">
        <f>SUM(C23:C24)</f>
        <v>31.44</v>
      </c>
      <c r="D25" s="44">
        <f t="shared" ref="D25:X25" si="5">+D21*D22</f>
        <v>12.16</v>
      </c>
      <c r="E25" s="44">
        <f t="shared" si="5"/>
        <v>45.150000000000006</v>
      </c>
      <c r="F25" s="44">
        <f t="shared" si="5"/>
        <v>24.78</v>
      </c>
      <c r="G25" s="44">
        <f t="shared" si="5"/>
        <v>1.9950000000000001</v>
      </c>
      <c r="H25" s="44">
        <f t="shared" si="5"/>
        <v>23.1</v>
      </c>
      <c r="I25" s="44">
        <f t="shared" si="5"/>
        <v>8.32</v>
      </c>
      <c r="J25" s="44">
        <f t="shared" si="5"/>
        <v>67.400000000000006</v>
      </c>
      <c r="K25" s="44">
        <f t="shared" si="5"/>
        <v>6.16</v>
      </c>
      <c r="L25" s="44">
        <f t="shared" si="5"/>
        <v>7.8</v>
      </c>
      <c r="M25" s="44">
        <f t="shared" si="5"/>
        <v>3.8250000000000002</v>
      </c>
      <c r="N25" s="44">
        <f t="shared" si="5"/>
        <v>1.19</v>
      </c>
      <c r="O25" s="44">
        <f t="shared" si="5"/>
        <v>16.5</v>
      </c>
      <c r="P25" s="44">
        <f t="shared" si="5"/>
        <v>14.16</v>
      </c>
      <c r="Q25" s="44">
        <f t="shared" si="5"/>
        <v>13.450000000000001</v>
      </c>
      <c r="R25" s="44">
        <f t="shared" si="5"/>
        <v>15.9</v>
      </c>
      <c r="S25" s="44">
        <f t="shared" si="5"/>
        <v>20.160000000000004</v>
      </c>
      <c r="T25" s="44">
        <f t="shared" si="5"/>
        <v>1.1759999999999999</v>
      </c>
      <c r="U25" s="44">
        <f t="shared" si="5"/>
        <v>23.584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338.25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7"/>
    </row>
    <row r="35" spans="1:25" ht="11.25" customHeight="1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7"/>
    </row>
    <row r="39" spans="1:25" ht="11.25" customHeight="1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7"/>
    </row>
    <row r="43" spans="1:25" ht="11.25" customHeight="1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R21" sqref="R21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>
        <v>42947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61.5" customHeight="1" thickBot="1" x14ac:dyDescent="0.2">
      <c r="A4" s="89"/>
      <c r="B4" s="90"/>
      <c r="C4" s="8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1" t="s">
        <v>16</v>
      </c>
      <c r="O4" s="10" t="s">
        <v>17</v>
      </c>
      <c r="P4" s="10" t="s">
        <v>18</v>
      </c>
      <c r="Q4" s="10" t="s">
        <v>19</v>
      </c>
      <c r="R4" s="10" t="s">
        <v>114</v>
      </c>
      <c r="S4" s="10" t="s">
        <v>50</v>
      </c>
      <c r="T4" s="10" t="s">
        <v>51</v>
      </c>
      <c r="U4" s="11" t="s">
        <v>21</v>
      </c>
      <c r="V4" s="12"/>
      <c r="W4" s="9"/>
      <c r="X4" s="9"/>
      <c r="Y4" s="7"/>
    </row>
    <row r="5" spans="1:25" ht="11.25" customHeight="1" x14ac:dyDescent="0.15">
      <c r="A5" s="94" t="s">
        <v>22</v>
      </c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>
        <v>70</v>
      </c>
      <c r="T5" s="14">
        <v>70</v>
      </c>
      <c r="U5" s="14"/>
      <c r="V5" s="15"/>
      <c r="W5" s="15"/>
      <c r="X5" s="15"/>
      <c r="Y5" s="7"/>
    </row>
    <row r="6" spans="1:25" x14ac:dyDescent="0.15">
      <c r="A6" s="95"/>
      <c r="B6" s="16" t="s">
        <v>24</v>
      </c>
      <c r="C6" s="17"/>
      <c r="D6" s="17"/>
      <c r="E6" s="17">
        <v>7</v>
      </c>
      <c r="F6" s="17"/>
      <c r="G6" s="17"/>
      <c r="H6" s="17">
        <v>35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8"/>
      <c r="X6" s="18"/>
      <c r="Y6" s="7"/>
    </row>
    <row r="7" spans="1:25" x14ac:dyDescent="0.15">
      <c r="A7" s="95"/>
      <c r="B7" s="16" t="s">
        <v>48</v>
      </c>
      <c r="C7" s="17"/>
      <c r="D7" s="17"/>
      <c r="E7" s="17"/>
      <c r="F7" s="17">
        <v>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8"/>
      <c r="X7" s="18"/>
      <c r="Y7" s="7"/>
    </row>
    <row r="8" spans="1:25" ht="11.25" thickBot="1" x14ac:dyDescent="0.2">
      <c r="A8" s="96"/>
      <c r="B8" s="19" t="s">
        <v>25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7"/>
    </row>
    <row r="9" spans="1:25" ht="11.25" customHeight="1" x14ac:dyDescent="0.15">
      <c r="A9" s="94" t="s">
        <v>26</v>
      </c>
      <c r="B9" s="13" t="s">
        <v>27</v>
      </c>
      <c r="C9" s="14"/>
      <c r="D9" s="14"/>
      <c r="E9" s="14"/>
      <c r="F9" s="14"/>
      <c r="G9" s="14"/>
      <c r="H9" s="14"/>
      <c r="I9" s="14">
        <v>30</v>
      </c>
      <c r="J9" s="14">
        <v>30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15"/>
      <c r="X9" s="15"/>
      <c r="Y9" s="7"/>
    </row>
    <row r="10" spans="1:25" x14ac:dyDescent="0.15">
      <c r="A10" s="95"/>
      <c r="B10" s="22" t="s">
        <v>28</v>
      </c>
      <c r="C10" s="17"/>
      <c r="D10" s="17"/>
      <c r="E10" s="17">
        <v>7</v>
      </c>
      <c r="F10" s="17"/>
      <c r="G10" s="17"/>
      <c r="H10" s="17"/>
      <c r="I10" s="17">
        <v>10</v>
      </c>
      <c r="J10" s="17"/>
      <c r="K10" s="17">
        <v>45</v>
      </c>
      <c r="L10" s="17">
        <v>20</v>
      </c>
      <c r="M10" s="17">
        <v>25</v>
      </c>
      <c r="N10" s="17">
        <v>5</v>
      </c>
      <c r="O10" s="17"/>
      <c r="P10" s="17"/>
      <c r="Q10" s="17"/>
      <c r="R10" s="17"/>
      <c r="S10" s="17"/>
      <c r="T10" s="17"/>
      <c r="U10" s="17">
        <v>5</v>
      </c>
      <c r="V10" s="18"/>
      <c r="W10" s="18"/>
      <c r="X10" s="18"/>
      <c r="Y10" s="7"/>
    </row>
    <row r="11" spans="1:25" x14ac:dyDescent="0.15">
      <c r="A11" s="95"/>
      <c r="B11" s="22" t="s">
        <v>29</v>
      </c>
      <c r="C11" s="17">
        <v>40</v>
      </c>
      <c r="D11" s="17"/>
      <c r="E11" s="17"/>
      <c r="F11" s="17">
        <v>7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7"/>
    </row>
    <row r="12" spans="1:25" ht="11.25" thickBot="1" x14ac:dyDescent="0.2">
      <c r="A12" s="96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7"/>
    </row>
    <row r="13" spans="1:25" ht="11.25" customHeight="1" x14ac:dyDescent="0.15">
      <c r="A13" s="94" t="s">
        <v>30</v>
      </c>
      <c r="B13" s="13" t="s">
        <v>31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80</v>
      </c>
      <c r="P13" s="14"/>
      <c r="Q13" s="14"/>
      <c r="R13" s="14"/>
      <c r="S13" s="14"/>
      <c r="T13" s="14"/>
      <c r="U13" s="14"/>
      <c r="V13" s="15"/>
      <c r="W13" s="15"/>
      <c r="X13" s="15"/>
      <c r="Y13" s="7"/>
    </row>
    <row r="14" spans="1:25" x14ac:dyDescent="0.15">
      <c r="A14" s="95"/>
      <c r="B14" s="16" t="s">
        <v>32</v>
      </c>
      <c r="C14" s="17"/>
      <c r="D14" s="17">
        <v>5</v>
      </c>
      <c r="E14" s="17"/>
      <c r="F14" s="17"/>
      <c r="G14" s="17">
        <v>18</v>
      </c>
      <c r="H14" s="17"/>
      <c r="I14" s="17"/>
      <c r="J14" s="17"/>
      <c r="K14" s="17"/>
      <c r="L14" s="17"/>
      <c r="M14" s="17"/>
      <c r="N14" s="17"/>
      <c r="O14" s="17">
        <v>25</v>
      </c>
      <c r="P14" s="17">
        <f>1/10</f>
        <v>0.1</v>
      </c>
      <c r="Q14" s="17">
        <v>28</v>
      </c>
      <c r="R14" s="17"/>
      <c r="S14" s="17"/>
      <c r="T14" s="17"/>
      <c r="U14" s="17"/>
      <c r="V14" s="18"/>
      <c r="W14" s="18"/>
      <c r="X14" s="18"/>
      <c r="Y14" s="7"/>
    </row>
    <row r="15" spans="1:25" s="76" customFormat="1" x14ac:dyDescent="0.15">
      <c r="A15" s="95"/>
      <c r="B15" s="77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17">
        <f>1/2</f>
        <v>0.5</v>
      </c>
      <c r="S15" s="17"/>
      <c r="T15" s="17"/>
      <c r="U15" s="61"/>
      <c r="V15" s="78"/>
      <c r="W15" s="78"/>
      <c r="X15" s="78"/>
      <c r="Y15" s="79"/>
    </row>
    <row r="16" spans="1:25" ht="11.25" thickBot="1" x14ac:dyDescent="0.2">
      <c r="A16" s="97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0</v>
      </c>
      <c r="E17" s="25">
        <f t="shared" si="0"/>
        <v>14</v>
      </c>
      <c r="F17" s="25">
        <f t="shared" si="0"/>
        <v>14</v>
      </c>
      <c r="G17" s="25">
        <f t="shared" si="0"/>
        <v>0</v>
      </c>
      <c r="H17" s="25">
        <f t="shared" si="0"/>
        <v>35</v>
      </c>
      <c r="I17" s="25">
        <f t="shared" si="0"/>
        <v>40</v>
      </c>
      <c r="J17" s="25">
        <f t="shared" si="0"/>
        <v>30</v>
      </c>
      <c r="K17" s="25">
        <f t="shared" si="0"/>
        <v>45</v>
      </c>
      <c r="L17" s="25">
        <f t="shared" si="0"/>
        <v>20</v>
      </c>
      <c r="M17" s="25">
        <f t="shared" si="0"/>
        <v>25</v>
      </c>
      <c r="N17" s="25">
        <f t="shared" si="0"/>
        <v>5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70</v>
      </c>
      <c r="T17" s="25">
        <f t="shared" si="0"/>
        <v>70</v>
      </c>
      <c r="U17" s="25">
        <f t="shared" si="0"/>
        <v>5</v>
      </c>
      <c r="V17" s="25">
        <f t="shared" si="0"/>
        <v>0</v>
      </c>
      <c r="W17" s="26">
        <f t="shared" si="0"/>
        <v>0</v>
      </c>
      <c r="X17" s="26">
        <f t="shared" si="0"/>
        <v>0</v>
      </c>
      <c r="Y17" s="7"/>
    </row>
    <row r="18" spans="1:25" x14ac:dyDescent="0.15">
      <c r="A18" s="27"/>
      <c r="B18" s="28" t="s">
        <v>34</v>
      </c>
      <c r="C18" s="29">
        <f>SUM(A17*C17)/1000</f>
        <v>0.08</v>
      </c>
      <c r="D18" s="29">
        <f>+(A17*D17)/1000</f>
        <v>0</v>
      </c>
      <c r="E18" s="29">
        <f>+(A17*E17)/1000</f>
        <v>1.4E-2</v>
      </c>
      <c r="F18" s="29">
        <f>+(A17*F17)/1000</f>
        <v>1.4E-2</v>
      </c>
      <c r="G18" s="29">
        <f>+(A17*G17)/1000</f>
        <v>0</v>
      </c>
      <c r="H18" s="29">
        <f>+(A17*H17)/1000</f>
        <v>3.5000000000000003E-2</v>
      </c>
      <c r="I18" s="29">
        <f>+(A17*I17)/1000</f>
        <v>0.04</v>
      </c>
      <c r="J18" s="29">
        <f>+(A17*J17)/1000</f>
        <v>0.03</v>
      </c>
      <c r="K18" s="29">
        <f>+(A17*K17)/1000</f>
        <v>4.4999999999999998E-2</v>
      </c>
      <c r="L18" s="29">
        <f>+(A17*L17)/1000</f>
        <v>0.02</v>
      </c>
      <c r="M18" s="29">
        <f>+(A17*M17)/1000</f>
        <v>2.5000000000000001E-2</v>
      </c>
      <c r="N18" s="29">
        <f>+(A17*N17)/1000</f>
        <v>5.0000000000000001E-3</v>
      </c>
      <c r="O18" s="29">
        <f>+(A17*O17)/1000</f>
        <v>0</v>
      </c>
      <c r="P18" s="29">
        <f>+(A17*P17)/1000</f>
        <v>0</v>
      </c>
      <c r="Q18" s="29">
        <f>+(A17*Q17)/1000</f>
        <v>0</v>
      </c>
      <c r="R18" s="29">
        <f>+(A17*R17)/1000</f>
        <v>0</v>
      </c>
      <c r="S18" s="29">
        <f>+(A17*S17)/1000</f>
        <v>7.0000000000000007E-2</v>
      </c>
      <c r="T18" s="29">
        <f>+(A17*T17)/1000</f>
        <v>7.0000000000000007E-2</v>
      </c>
      <c r="U18" s="29">
        <f>+(A17*U17)/1000</f>
        <v>5.0000000000000001E-3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0</v>
      </c>
      <c r="D19" s="30">
        <f t="shared" ref="D19:X19" si="1">SUM(D13:D16)</f>
        <v>5</v>
      </c>
      <c r="E19" s="30">
        <f t="shared" si="1"/>
        <v>0</v>
      </c>
      <c r="F19" s="30">
        <f t="shared" si="1"/>
        <v>0</v>
      </c>
      <c r="G19" s="30">
        <f t="shared" si="1"/>
        <v>18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>SUM(N13:N16)</f>
        <v>0</v>
      </c>
      <c r="O19" s="30">
        <f t="shared" si="1"/>
        <v>105</v>
      </c>
      <c r="P19" s="30">
        <f t="shared" si="1"/>
        <v>0.1</v>
      </c>
      <c r="Q19" s="30">
        <f t="shared" si="1"/>
        <v>28</v>
      </c>
      <c r="R19" s="30">
        <f t="shared" si="1"/>
        <v>0.5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1">
        <f t="shared" si="1"/>
        <v>0</v>
      </c>
      <c r="X19" s="31">
        <f t="shared" si="1"/>
        <v>0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</v>
      </c>
      <c r="D20" s="34">
        <f>+(A19*D19)/1000</f>
        <v>5.0000000000000001E-3</v>
      </c>
      <c r="E20" s="34">
        <f>+(A19*E19)/1000</f>
        <v>0</v>
      </c>
      <c r="F20" s="34">
        <f>+(A19*F19)/1000</f>
        <v>0</v>
      </c>
      <c r="G20" s="34">
        <f>+(A19*G19)/1000</f>
        <v>1.7999999999999999E-2</v>
      </c>
      <c r="H20" s="34">
        <f>+(A19*H19)/1000</f>
        <v>0</v>
      </c>
      <c r="I20" s="34">
        <f>+(A19*I19)/1000</f>
        <v>0</v>
      </c>
      <c r="J20" s="34">
        <f>+(A19*J19)/1000</f>
        <v>0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0</v>
      </c>
      <c r="O20" s="34">
        <f>+(A19*O19)/1000</f>
        <v>0.105</v>
      </c>
      <c r="P20" s="34">
        <f>+(A19*P19)</f>
        <v>0.1</v>
      </c>
      <c r="Q20" s="34">
        <f>+(A19*Q19)/1000</f>
        <v>2.8000000000000001E-2</v>
      </c>
      <c r="R20" s="34">
        <f>+(A19*R19)</f>
        <v>0.5</v>
      </c>
      <c r="S20" s="34">
        <f>+(A19*S19)/1000</f>
        <v>0</v>
      </c>
      <c r="T20" s="34">
        <f>+(A19*T19)/1000</f>
        <v>0</v>
      </c>
      <c r="U20" s="34">
        <f>+(A19*U19)/1000</f>
        <v>0</v>
      </c>
      <c r="V20" s="34">
        <f>+(A19*V19)/1000</f>
        <v>0</v>
      </c>
      <c r="W20" s="35">
        <f>+(A19*W19)/1000</f>
        <v>0</v>
      </c>
      <c r="X20" s="35">
        <f>+(A19*X19)/1000</f>
        <v>0</v>
      </c>
      <c r="Y20" s="7"/>
    </row>
    <row r="21" spans="1:25" x14ac:dyDescent="0.15">
      <c r="A21" s="98" t="s">
        <v>37</v>
      </c>
      <c r="B21" s="99"/>
      <c r="C21" s="36">
        <f>+C20+C18</f>
        <v>0.08</v>
      </c>
      <c r="D21" s="36">
        <f t="shared" ref="D21:X21" si="2">+D20+D18</f>
        <v>5.0000000000000001E-3</v>
      </c>
      <c r="E21" s="36">
        <f t="shared" si="2"/>
        <v>1.4E-2</v>
      </c>
      <c r="F21" s="36">
        <f t="shared" si="2"/>
        <v>1.4E-2</v>
      </c>
      <c r="G21" s="36">
        <f t="shared" si="2"/>
        <v>1.7999999999999999E-2</v>
      </c>
      <c r="H21" s="36">
        <f t="shared" si="2"/>
        <v>3.5000000000000003E-2</v>
      </c>
      <c r="I21" s="36">
        <f t="shared" si="2"/>
        <v>0.04</v>
      </c>
      <c r="J21" s="36">
        <f t="shared" si="2"/>
        <v>0.03</v>
      </c>
      <c r="K21" s="36">
        <f t="shared" si="2"/>
        <v>4.4999999999999998E-2</v>
      </c>
      <c r="L21" s="36">
        <f t="shared" si="2"/>
        <v>0.02</v>
      </c>
      <c r="M21" s="36">
        <f t="shared" si="2"/>
        <v>2.5000000000000001E-2</v>
      </c>
      <c r="N21" s="36">
        <f t="shared" si="2"/>
        <v>5.0000000000000001E-3</v>
      </c>
      <c r="O21" s="36">
        <f t="shared" si="2"/>
        <v>0.105</v>
      </c>
      <c r="P21" s="36">
        <f t="shared" si="2"/>
        <v>0.1</v>
      </c>
      <c r="Q21" s="36">
        <f t="shared" si="2"/>
        <v>2.8000000000000001E-2</v>
      </c>
      <c r="R21" s="36">
        <f t="shared" si="2"/>
        <v>0.5</v>
      </c>
      <c r="S21" s="36">
        <f t="shared" si="2"/>
        <v>7.0000000000000007E-2</v>
      </c>
      <c r="T21" s="36">
        <f t="shared" si="2"/>
        <v>7.0000000000000007E-2</v>
      </c>
      <c r="U21" s="36">
        <f t="shared" si="2"/>
        <v>5.0000000000000001E-3</v>
      </c>
      <c r="V21" s="36">
        <f t="shared" si="2"/>
        <v>0</v>
      </c>
      <c r="W21" s="37">
        <f t="shared" si="2"/>
        <v>0</v>
      </c>
      <c r="X21" s="37">
        <f t="shared" si="2"/>
        <v>0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608</v>
      </c>
      <c r="E22" s="38">
        <v>2948</v>
      </c>
      <c r="F22" s="38">
        <v>1650</v>
      </c>
      <c r="G22" s="38">
        <v>399</v>
      </c>
      <c r="H22" s="38">
        <v>390</v>
      </c>
      <c r="I22" s="38">
        <v>187</v>
      </c>
      <c r="J22" s="38">
        <v>154</v>
      </c>
      <c r="K22" s="38">
        <v>2644</v>
      </c>
      <c r="L22" s="38">
        <v>269</v>
      </c>
      <c r="M22" s="38">
        <v>132</v>
      </c>
      <c r="N22" s="38">
        <v>238</v>
      </c>
      <c r="O22" s="38">
        <v>330</v>
      </c>
      <c r="P22" s="38">
        <v>57</v>
      </c>
      <c r="Q22" s="38">
        <v>227</v>
      </c>
      <c r="R22" s="38">
        <v>104</v>
      </c>
      <c r="S22" s="38">
        <v>294</v>
      </c>
      <c r="T22" s="38">
        <v>318</v>
      </c>
      <c r="U22" s="38">
        <v>147</v>
      </c>
      <c r="V22" s="38"/>
      <c r="W22" s="39"/>
      <c r="X22" s="39"/>
      <c r="Y22" s="7"/>
    </row>
    <row r="23" spans="1:25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>SUM(D18*D22)</f>
        <v>0</v>
      </c>
      <c r="E23" s="42">
        <f t="shared" ref="E23:X23" si="3">SUM(E18*E22)</f>
        <v>41.271999999999998</v>
      </c>
      <c r="F23" s="42">
        <f t="shared" si="3"/>
        <v>23.1</v>
      </c>
      <c r="G23" s="42">
        <f t="shared" si="3"/>
        <v>0</v>
      </c>
      <c r="H23" s="42">
        <f t="shared" si="3"/>
        <v>13.650000000000002</v>
      </c>
      <c r="I23" s="42">
        <f t="shared" si="3"/>
        <v>7.48</v>
      </c>
      <c r="J23" s="42">
        <f t="shared" si="3"/>
        <v>4.62</v>
      </c>
      <c r="K23" s="42">
        <f t="shared" si="3"/>
        <v>118.97999999999999</v>
      </c>
      <c r="L23" s="42">
        <f t="shared" si="3"/>
        <v>5.38</v>
      </c>
      <c r="M23" s="42">
        <f t="shared" si="3"/>
        <v>3.3000000000000003</v>
      </c>
      <c r="N23" s="42">
        <f t="shared" si="3"/>
        <v>1.19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20.580000000000002</v>
      </c>
      <c r="T23" s="42">
        <f t="shared" si="3"/>
        <v>22.26</v>
      </c>
      <c r="U23" s="42">
        <f t="shared" si="3"/>
        <v>0.73499999999999999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283.50700000000001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0</v>
      </c>
      <c r="D24" s="42">
        <f>SUM(D20*D22)</f>
        <v>3.04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7.1819999999999995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34.65</v>
      </c>
      <c r="P24" s="42">
        <f t="shared" si="4"/>
        <v>5.7</v>
      </c>
      <c r="Q24" s="42">
        <f t="shared" si="4"/>
        <v>6.3559999999999999</v>
      </c>
      <c r="R24" s="42">
        <f t="shared" si="4"/>
        <v>52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108.928</v>
      </c>
    </row>
    <row r="25" spans="1:25" x14ac:dyDescent="0.15">
      <c r="A25" s="82" t="s">
        <v>40</v>
      </c>
      <c r="B25" s="83"/>
      <c r="C25" s="44">
        <f>SUM(C23:C24)</f>
        <v>20.96</v>
      </c>
      <c r="D25" s="44">
        <f t="shared" ref="D25:X25" si="5">+D21*D22</f>
        <v>3.04</v>
      </c>
      <c r="E25" s="44">
        <f t="shared" si="5"/>
        <v>41.271999999999998</v>
      </c>
      <c r="F25" s="44">
        <f t="shared" si="5"/>
        <v>23.1</v>
      </c>
      <c r="G25" s="44">
        <f t="shared" si="5"/>
        <v>7.1819999999999995</v>
      </c>
      <c r="H25" s="44">
        <f t="shared" si="5"/>
        <v>13.650000000000002</v>
      </c>
      <c r="I25" s="44">
        <f t="shared" si="5"/>
        <v>7.48</v>
      </c>
      <c r="J25" s="44">
        <f t="shared" si="5"/>
        <v>4.62</v>
      </c>
      <c r="K25" s="44">
        <f t="shared" si="5"/>
        <v>118.97999999999999</v>
      </c>
      <c r="L25" s="44">
        <f t="shared" si="5"/>
        <v>5.38</v>
      </c>
      <c r="M25" s="44">
        <f t="shared" si="5"/>
        <v>3.3000000000000003</v>
      </c>
      <c r="N25" s="44">
        <f t="shared" si="5"/>
        <v>1.19</v>
      </c>
      <c r="O25" s="44">
        <f t="shared" si="5"/>
        <v>34.65</v>
      </c>
      <c r="P25" s="44">
        <f t="shared" si="5"/>
        <v>5.7</v>
      </c>
      <c r="Q25" s="44">
        <f t="shared" si="5"/>
        <v>6.3559999999999999</v>
      </c>
      <c r="R25" s="44">
        <f t="shared" si="5"/>
        <v>52</v>
      </c>
      <c r="S25" s="44">
        <f t="shared" si="5"/>
        <v>20.580000000000002</v>
      </c>
      <c r="T25" s="44">
        <f t="shared" si="5"/>
        <v>22.26</v>
      </c>
      <c r="U25" s="44">
        <f t="shared" si="5"/>
        <v>0.73499999999999999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392.43499999999995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7"/>
    </row>
    <row r="35" spans="1:25" ht="11.25" customHeight="1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7"/>
    </row>
    <row r="39" spans="1:25" ht="11.25" customHeight="1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7"/>
    </row>
    <row r="43" spans="1:25" ht="11.25" customHeight="1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S6" sqref="S6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4" width="4.28515625" style="1" customWidth="1"/>
    <col min="25" max="25" width="4.140625" style="1" customWidth="1"/>
    <col min="26" max="257" width="9.140625" style="1"/>
    <col min="258" max="258" width="3.85546875" style="1" customWidth="1"/>
    <col min="259" max="259" width="15.42578125" style="1" customWidth="1"/>
    <col min="260" max="281" width="4.140625" style="1" customWidth="1"/>
    <col min="282" max="513" width="9.140625" style="1"/>
    <col min="514" max="514" width="3.85546875" style="1" customWidth="1"/>
    <col min="515" max="515" width="15.42578125" style="1" customWidth="1"/>
    <col min="516" max="537" width="4.140625" style="1" customWidth="1"/>
    <col min="538" max="769" width="9.140625" style="1"/>
    <col min="770" max="770" width="3.85546875" style="1" customWidth="1"/>
    <col min="771" max="771" width="15.42578125" style="1" customWidth="1"/>
    <col min="772" max="793" width="4.140625" style="1" customWidth="1"/>
    <col min="794" max="1025" width="9.140625" style="1"/>
    <col min="1026" max="1026" width="3.85546875" style="1" customWidth="1"/>
    <col min="1027" max="1027" width="15.42578125" style="1" customWidth="1"/>
    <col min="1028" max="1049" width="4.140625" style="1" customWidth="1"/>
    <col min="1050" max="1281" width="9.140625" style="1"/>
    <col min="1282" max="1282" width="3.85546875" style="1" customWidth="1"/>
    <col min="1283" max="1283" width="15.42578125" style="1" customWidth="1"/>
    <col min="1284" max="1305" width="4.140625" style="1" customWidth="1"/>
    <col min="1306" max="1537" width="9.140625" style="1"/>
    <col min="1538" max="1538" width="3.85546875" style="1" customWidth="1"/>
    <col min="1539" max="1539" width="15.42578125" style="1" customWidth="1"/>
    <col min="1540" max="1561" width="4.140625" style="1" customWidth="1"/>
    <col min="1562" max="1793" width="9.140625" style="1"/>
    <col min="1794" max="1794" width="3.85546875" style="1" customWidth="1"/>
    <col min="1795" max="1795" width="15.42578125" style="1" customWidth="1"/>
    <col min="1796" max="1817" width="4.140625" style="1" customWidth="1"/>
    <col min="1818" max="2049" width="9.140625" style="1"/>
    <col min="2050" max="2050" width="3.85546875" style="1" customWidth="1"/>
    <col min="2051" max="2051" width="15.42578125" style="1" customWidth="1"/>
    <col min="2052" max="2073" width="4.140625" style="1" customWidth="1"/>
    <col min="2074" max="2305" width="9.140625" style="1"/>
    <col min="2306" max="2306" width="3.85546875" style="1" customWidth="1"/>
    <col min="2307" max="2307" width="15.42578125" style="1" customWidth="1"/>
    <col min="2308" max="2329" width="4.140625" style="1" customWidth="1"/>
    <col min="2330" max="2561" width="9.140625" style="1"/>
    <col min="2562" max="2562" width="3.85546875" style="1" customWidth="1"/>
    <col min="2563" max="2563" width="15.42578125" style="1" customWidth="1"/>
    <col min="2564" max="2585" width="4.140625" style="1" customWidth="1"/>
    <col min="2586" max="2817" width="9.140625" style="1"/>
    <col min="2818" max="2818" width="3.85546875" style="1" customWidth="1"/>
    <col min="2819" max="2819" width="15.42578125" style="1" customWidth="1"/>
    <col min="2820" max="2841" width="4.140625" style="1" customWidth="1"/>
    <col min="2842" max="3073" width="9.140625" style="1"/>
    <col min="3074" max="3074" width="3.85546875" style="1" customWidth="1"/>
    <col min="3075" max="3075" width="15.42578125" style="1" customWidth="1"/>
    <col min="3076" max="3097" width="4.140625" style="1" customWidth="1"/>
    <col min="3098" max="3329" width="9.140625" style="1"/>
    <col min="3330" max="3330" width="3.85546875" style="1" customWidth="1"/>
    <col min="3331" max="3331" width="15.42578125" style="1" customWidth="1"/>
    <col min="3332" max="3353" width="4.140625" style="1" customWidth="1"/>
    <col min="3354" max="3585" width="9.140625" style="1"/>
    <col min="3586" max="3586" width="3.85546875" style="1" customWidth="1"/>
    <col min="3587" max="3587" width="15.42578125" style="1" customWidth="1"/>
    <col min="3588" max="3609" width="4.140625" style="1" customWidth="1"/>
    <col min="3610" max="3841" width="9.140625" style="1"/>
    <col min="3842" max="3842" width="3.85546875" style="1" customWidth="1"/>
    <col min="3843" max="3843" width="15.42578125" style="1" customWidth="1"/>
    <col min="3844" max="3865" width="4.140625" style="1" customWidth="1"/>
    <col min="3866" max="4097" width="9.140625" style="1"/>
    <col min="4098" max="4098" width="3.85546875" style="1" customWidth="1"/>
    <col min="4099" max="4099" width="15.42578125" style="1" customWidth="1"/>
    <col min="4100" max="4121" width="4.140625" style="1" customWidth="1"/>
    <col min="4122" max="4353" width="9.140625" style="1"/>
    <col min="4354" max="4354" width="3.85546875" style="1" customWidth="1"/>
    <col min="4355" max="4355" width="15.42578125" style="1" customWidth="1"/>
    <col min="4356" max="4377" width="4.140625" style="1" customWidth="1"/>
    <col min="4378" max="4609" width="9.140625" style="1"/>
    <col min="4610" max="4610" width="3.85546875" style="1" customWidth="1"/>
    <col min="4611" max="4611" width="15.42578125" style="1" customWidth="1"/>
    <col min="4612" max="4633" width="4.140625" style="1" customWidth="1"/>
    <col min="4634" max="4865" width="9.140625" style="1"/>
    <col min="4866" max="4866" width="3.85546875" style="1" customWidth="1"/>
    <col min="4867" max="4867" width="15.42578125" style="1" customWidth="1"/>
    <col min="4868" max="4889" width="4.140625" style="1" customWidth="1"/>
    <col min="4890" max="5121" width="9.140625" style="1"/>
    <col min="5122" max="5122" width="3.85546875" style="1" customWidth="1"/>
    <col min="5123" max="5123" width="15.42578125" style="1" customWidth="1"/>
    <col min="5124" max="5145" width="4.140625" style="1" customWidth="1"/>
    <col min="5146" max="5377" width="9.140625" style="1"/>
    <col min="5378" max="5378" width="3.85546875" style="1" customWidth="1"/>
    <col min="5379" max="5379" width="15.42578125" style="1" customWidth="1"/>
    <col min="5380" max="5401" width="4.140625" style="1" customWidth="1"/>
    <col min="5402" max="5633" width="9.140625" style="1"/>
    <col min="5634" max="5634" width="3.85546875" style="1" customWidth="1"/>
    <col min="5635" max="5635" width="15.42578125" style="1" customWidth="1"/>
    <col min="5636" max="5657" width="4.140625" style="1" customWidth="1"/>
    <col min="5658" max="5889" width="9.140625" style="1"/>
    <col min="5890" max="5890" width="3.85546875" style="1" customWidth="1"/>
    <col min="5891" max="5891" width="15.42578125" style="1" customWidth="1"/>
    <col min="5892" max="5913" width="4.140625" style="1" customWidth="1"/>
    <col min="5914" max="6145" width="9.140625" style="1"/>
    <col min="6146" max="6146" width="3.85546875" style="1" customWidth="1"/>
    <col min="6147" max="6147" width="15.42578125" style="1" customWidth="1"/>
    <col min="6148" max="6169" width="4.140625" style="1" customWidth="1"/>
    <col min="6170" max="6401" width="9.140625" style="1"/>
    <col min="6402" max="6402" width="3.85546875" style="1" customWidth="1"/>
    <col min="6403" max="6403" width="15.42578125" style="1" customWidth="1"/>
    <col min="6404" max="6425" width="4.140625" style="1" customWidth="1"/>
    <col min="6426" max="6657" width="9.140625" style="1"/>
    <col min="6658" max="6658" width="3.85546875" style="1" customWidth="1"/>
    <col min="6659" max="6659" width="15.42578125" style="1" customWidth="1"/>
    <col min="6660" max="6681" width="4.140625" style="1" customWidth="1"/>
    <col min="6682" max="6913" width="9.140625" style="1"/>
    <col min="6914" max="6914" width="3.85546875" style="1" customWidth="1"/>
    <col min="6915" max="6915" width="15.42578125" style="1" customWidth="1"/>
    <col min="6916" max="6937" width="4.140625" style="1" customWidth="1"/>
    <col min="6938" max="7169" width="9.140625" style="1"/>
    <col min="7170" max="7170" width="3.85546875" style="1" customWidth="1"/>
    <col min="7171" max="7171" width="15.42578125" style="1" customWidth="1"/>
    <col min="7172" max="7193" width="4.140625" style="1" customWidth="1"/>
    <col min="7194" max="7425" width="9.140625" style="1"/>
    <col min="7426" max="7426" width="3.85546875" style="1" customWidth="1"/>
    <col min="7427" max="7427" width="15.42578125" style="1" customWidth="1"/>
    <col min="7428" max="7449" width="4.140625" style="1" customWidth="1"/>
    <col min="7450" max="7681" width="9.140625" style="1"/>
    <col min="7682" max="7682" width="3.85546875" style="1" customWidth="1"/>
    <col min="7683" max="7683" width="15.42578125" style="1" customWidth="1"/>
    <col min="7684" max="7705" width="4.140625" style="1" customWidth="1"/>
    <col min="7706" max="7937" width="9.140625" style="1"/>
    <col min="7938" max="7938" width="3.85546875" style="1" customWidth="1"/>
    <col min="7939" max="7939" width="15.42578125" style="1" customWidth="1"/>
    <col min="7940" max="7961" width="4.140625" style="1" customWidth="1"/>
    <col min="7962" max="8193" width="9.140625" style="1"/>
    <col min="8194" max="8194" width="3.85546875" style="1" customWidth="1"/>
    <col min="8195" max="8195" width="15.42578125" style="1" customWidth="1"/>
    <col min="8196" max="8217" width="4.140625" style="1" customWidth="1"/>
    <col min="8218" max="8449" width="9.140625" style="1"/>
    <col min="8450" max="8450" width="3.85546875" style="1" customWidth="1"/>
    <col min="8451" max="8451" width="15.42578125" style="1" customWidth="1"/>
    <col min="8452" max="8473" width="4.140625" style="1" customWidth="1"/>
    <col min="8474" max="8705" width="9.140625" style="1"/>
    <col min="8706" max="8706" width="3.85546875" style="1" customWidth="1"/>
    <col min="8707" max="8707" width="15.42578125" style="1" customWidth="1"/>
    <col min="8708" max="8729" width="4.140625" style="1" customWidth="1"/>
    <col min="8730" max="8961" width="9.140625" style="1"/>
    <col min="8962" max="8962" width="3.85546875" style="1" customWidth="1"/>
    <col min="8963" max="8963" width="15.42578125" style="1" customWidth="1"/>
    <col min="8964" max="8985" width="4.140625" style="1" customWidth="1"/>
    <col min="8986" max="9217" width="9.140625" style="1"/>
    <col min="9218" max="9218" width="3.85546875" style="1" customWidth="1"/>
    <col min="9219" max="9219" width="15.42578125" style="1" customWidth="1"/>
    <col min="9220" max="9241" width="4.140625" style="1" customWidth="1"/>
    <col min="9242" max="9473" width="9.140625" style="1"/>
    <col min="9474" max="9474" width="3.85546875" style="1" customWidth="1"/>
    <col min="9475" max="9475" width="15.42578125" style="1" customWidth="1"/>
    <col min="9476" max="9497" width="4.140625" style="1" customWidth="1"/>
    <col min="9498" max="9729" width="9.140625" style="1"/>
    <col min="9730" max="9730" width="3.85546875" style="1" customWidth="1"/>
    <col min="9731" max="9731" width="15.42578125" style="1" customWidth="1"/>
    <col min="9732" max="9753" width="4.140625" style="1" customWidth="1"/>
    <col min="9754" max="9985" width="9.140625" style="1"/>
    <col min="9986" max="9986" width="3.85546875" style="1" customWidth="1"/>
    <col min="9987" max="9987" width="15.42578125" style="1" customWidth="1"/>
    <col min="9988" max="10009" width="4.140625" style="1" customWidth="1"/>
    <col min="10010" max="10241" width="9.140625" style="1"/>
    <col min="10242" max="10242" width="3.85546875" style="1" customWidth="1"/>
    <col min="10243" max="10243" width="15.42578125" style="1" customWidth="1"/>
    <col min="10244" max="10265" width="4.140625" style="1" customWidth="1"/>
    <col min="10266" max="10497" width="9.140625" style="1"/>
    <col min="10498" max="10498" width="3.85546875" style="1" customWidth="1"/>
    <col min="10499" max="10499" width="15.42578125" style="1" customWidth="1"/>
    <col min="10500" max="10521" width="4.140625" style="1" customWidth="1"/>
    <col min="10522" max="10753" width="9.140625" style="1"/>
    <col min="10754" max="10754" width="3.85546875" style="1" customWidth="1"/>
    <col min="10755" max="10755" width="15.42578125" style="1" customWidth="1"/>
    <col min="10756" max="10777" width="4.140625" style="1" customWidth="1"/>
    <col min="10778" max="11009" width="9.140625" style="1"/>
    <col min="11010" max="11010" width="3.85546875" style="1" customWidth="1"/>
    <col min="11011" max="11011" width="15.42578125" style="1" customWidth="1"/>
    <col min="11012" max="11033" width="4.140625" style="1" customWidth="1"/>
    <col min="11034" max="11265" width="9.140625" style="1"/>
    <col min="11266" max="11266" width="3.85546875" style="1" customWidth="1"/>
    <col min="11267" max="11267" width="15.42578125" style="1" customWidth="1"/>
    <col min="11268" max="11289" width="4.140625" style="1" customWidth="1"/>
    <col min="11290" max="11521" width="9.140625" style="1"/>
    <col min="11522" max="11522" width="3.85546875" style="1" customWidth="1"/>
    <col min="11523" max="11523" width="15.42578125" style="1" customWidth="1"/>
    <col min="11524" max="11545" width="4.140625" style="1" customWidth="1"/>
    <col min="11546" max="11777" width="9.140625" style="1"/>
    <col min="11778" max="11778" width="3.85546875" style="1" customWidth="1"/>
    <col min="11779" max="11779" width="15.42578125" style="1" customWidth="1"/>
    <col min="11780" max="11801" width="4.140625" style="1" customWidth="1"/>
    <col min="11802" max="12033" width="9.140625" style="1"/>
    <col min="12034" max="12034" width="3.85546875" style="1" customWidth="1"/>
    <col min="12035" max="12035" width="15.42578125" style="1" customWidth="1"/>
    <col min="12036" max="12057" width="4.140625" style="1" customWidth="1"/>
    <col min="12058" max="12289" width="9.140625" style="1"/>
    <col min="12290" max="12290" width="3.85546875" style="1" customWidth="1"/>
    <col min="12291" max="12291" width="15.42578125" style="1" customWidth="1"/>
    <col min="12292" max="12313" width="4.140625" style="1" customWidth="1"/>
    <col min="12314" max="12545" width="9.140625" style="1"/>
    <col min="12546" max="12546" width="3.85546875" style="1" customWidth="1"/>
    <col min="12547" max="12547" width="15.42578125" style="1" customWidth="1"/>
    <col min="12548" max="12569" width="4.140625" style="1" customWidth="1"/>
    <col min="12570" max="12801" width="9.140625" style="1"/>
    <col min="12802" max="12802" width="3.85546875" style="1" customWidth="1"/>
    <col min="12803" max="12803" width="15.42578125" style="1" customWidth="1"/>
    <col min="12804" max="12825" width="4.140625" style="1" customWidth="1"/>
    <col min="12826" max="13057" width="9.140625" style="1"/>
    <col min="13058" max="13058" width="3.85546875" style="1" customWidth="1"/>
    <col min="13059" max="13059" width="15.42578125" style="1" customWidth="1"/>
    <col min="13060" max="13081" width="4.140625" style="1" customWidth="1"/>
    <col min="13082" max="13313" width="9.140625" style="1"/>
    <col min="13314" max="13314" width="3.85546875" style="1" customWidth="1"/>
    <col min="13315" max="13315" width="15.42578125" style="1" customWidth="1"/>
    <col min="13316" max="13337" width="4.140625" style="1" customWidth="1"/>
    <col min="13338" max="13569" width="9.140625" style="1"/>
    <col min="13570" max="13570" width="3.85546875" style="1" customWidth="1"/>
    <col min="13571" max="13571" width="15.42578125" style="1" customWidth="1"/>
    <col min="13572" max="13593" width="4.140625" style="1" customWidth="1"/>
    <col min="13594" max="13825" width="9.140625" style="1"/>
    <col min="13826" max="13826" width="3.85546875" style="1" customWidth="1"/>
    <col min="13827" max="13827" width="15.42578125" style="1" customWidth="1"/>
    <col min="13828" max="13849" width="4.140625" style="1" customWidth="1"/>
    <col min="13850" max="14081" width="9.140625" style="1"/>
    <col min="14082" max="14082" width="3.85546875" style="1" customWidth="1"/>
    <col min="14083" max="14083" width="15.42578125" style="1" customWidth="1"/>
    <col min="14084" max="14105" width="4.140625" style="1" customWidth="1"/>
    <col min="14106" max="14337" width="9.140625" style="1"/>
    <col min="14338" max="14338" width="3.85546875" style="1" customWidth="1"/>
    <col min="14339" max="14339" width="15.42578125" style="1" customWidth="1"/>
    <col min="14340" max="14361" width="4.140625" style="1" customWidth="1"/>
    <col min="14362" max="14593" width="9.140625" style="1"/>
    <col min="14594" max="14594" width="3.85546875" style="1" customWidth="1"/>
    <col min="14595" max="14595" width="15.42578125" style="1" customWidth="1"/>
    <col min="14596" max="14617" width="4.140625" style="1" customWidth="1"/>
    <col min="14618" max="14849" width="9.140625" style="1"/>
    <col min="14850" max="14850" width="3.85546875" style="1" customWidth="1"/>
    <col min="14851" max="14851" width="15.42578125" style="1" customWidth="1"/>
    <col min="14852" max="14873" width="4.140625" style="1" customWidth="1"/>
    <col min="14874" max="15105" width="9.140625" style="1"/>
    <col min="15106" max="15106" width="3.85546875" style="1" customWidth="1"/>
    <col min="15107" max="15107" width="15.42578125" style="1" customWidth="1"/>
    <col min="15108" max="15129" width="4.140625" style="1" customWidth="1"/>
    <col min="15130" max="15361" width="9.140625" style="1"/>
    <col min="15362" max="15362" width="3.85546875" style="1" customWidth="1"/>
    <col min="15363" max="15363" width="15.42578125" style="1" customWidth="1"/>
    <col min="15364" max="15385" width="4.140625" style="1" customWidth="1"/>
    <col min="15386" max="15617" width="9.140625" style="1"/>
    <col min="15618" max="15618" width="3.85546875" style="1" customWidth="1"/>
    <col min="15619" max="15619" width="15.42578125" style="1" customWidth="1"/>
    <col min="15620" max="15641" width="4.140625" style="1" customWidth="1"/>
    <col min="15642" max="15873" width="9.140625" style="1"/>
    <col min="15874" max="15874" width="3.85546875" style="1" customWidth="1"/>
    <col min="15875" max="15875" width="15.42578125" style="1" customWidth="1"/>
    <col min="15876" max="15897" width="4.140625" style="1" customWidth="1"/>
    <col min="15898" max="16129" width="9.140625" style="1"/>
    <col min="16130" max="16130" width="3.85546875" style="1" customWidth="1"/>
    <col min="16131" max="16131" width="15.42578125" style="1" customWidth="1"/>
    <col min="16132" max="16153" width="4.140625" style="1" customWidth="1"/>
    <col min="16154" max="16384" width="9.140625" style="1"/>
  </cols>
  <sheetData>
    <row r="1" spans="1:26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6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>
        <v>42921</v>
      </c>
      <c r="Q2" s="86"/>
      <c r="R2" s="86"/>
      <c r="S2" s="86"/>
      <c r="T2" s="5"/>
      <c r="U2" s="5"/>
      <c r="V2" s="5"/>
    </row>
    <row r="3" spans="1:26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6"/>
      <c r="Z3" s="7"/>
    </row>
    <row r="4" spans="1:26" ht="58.5" thickBot="1" x14ac:dyDescent="0.2">
      <c r="A4" s="89"/>
      <c r="B4" s="90"/>
      <c r="C4" s="8" t="s">
        <v>5</v>
      </c>
      <c r="D4" s="9" t="s">
        <v>6</v>
      </c>
      <c r="E4" s="10" t="s">
        <v>7</v>
      </c>
      <c r="F4" s="10" t="s">
        <v>8</v>
      </c>
      <c r="G4" s="10" t="s">
        <v>66</v>
      </c>
      <c r="H4" s="10" t="s">
        <v>9</v>
      </c>
      <c r="I4" s="11" t="s">
        <v>11</v>
      </c>
      <c r="J4" s="10" t="s">
        <v>67</v>
      </c>
      <c r="K4" s="10" t="s">
        <v>56</v>
      </c>
      <c r="L4" s="10" t="s">
        <v>45</v>
      </c>
      <c r="M4" s="10" t="s">
        <v>57</v>
      </c>
      <c r="N4" s="11" t="s">
        <v>13</v>
      </c>
      <c r="O4" s="10" t="s">
        <v>16</v>
      </c>
      <c r="P4" s="10" t="s">
        <v>19</v>
      </c>
      <c r="Q4" s="10" t="s">
        <v>68</v>
      </c>
      <c r="R4" s="10" t="s">
        <v>51</v>
      </c>
      <c r="S4" s="10" t="s">
        <v>78</v>
      </c>
      <c r="T4" s="10" t="s">
        <v>21</v>
      </c>
      <c r="U4" s="11" t="s">
        <v>17</v>
      </c>
      <c r="V4" s="12" t="s">
        <v>69</v>
      </c>
      <c r="W4" s="9" t="s">
        <v>54</v>
      </c>
      <c r="X4" s="9"/>
      <c r="Y4" s="9" t="s">
        <v>53</v>
      </c>
      <c r="Z4" s="7"/>
    </row>
    <row r="5" spans="1:26" x14ac:dyDescent="0.15">
      <c r="A5" s="94" t="s">
        <v>22</v>
      </c>
      <c r="B5" s="13" t="s">
        <v>71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v>70</v>
      </c>
      <c r="S5" s="14">
        <v>70</v>
      </c>
      <c r="T5" s="14"/>
      <c r="U5" s="14"/>
      <c r="V5" s="15"/>
      <c r="W5" s="15"/>
      <c r="X5" s="15"/>
      <c r="Y5" s="15"/>
      <c r="Z5" s="7"/>
    </row>
    <row r="6" spans="1:26" x14ac:dyDescent="0.15">
      <c r="A6" s="95"/>
      <c r="B6" s="16" t="s">
        <v>72</v>
      </c>
      <c r="C6" s="17"/>
      <c r="D6" s="17">
        <v>5</v>
      </c>
      <c r="E6" s="17"/>
      <c r="F6" s="17"/>
      <c r="G6" s="17">
        <f>1/10</f>
        <v>0.1</v>
      </c>
      <c r="H6" s="17">
        <v>18</v>
      </c>
      <c r="I6" s="17"/>
      <c r="J6" s="17"/>
      <c r="K6" s="17"/>
      <c r="L6" s="17"/>
      <c r="M6" s="17"/>
      <c r="N6" s="17"/>
      <c r="O6" s="17"/>
      <c r="P6" s="17">
        <v>28</v>
      </c>
      <c r="Q6" s="17"/>
      <c r="R6" s="17"/>
      <c r="S6" s="17"/>
      <c r="T6" s="17"/>
      <c r="U6" s="17">
        <v>25</v>
      </c>
      <c r="V6" s="18"/>
      <c r="W6" s="18"/>
      <c r="X6" s="18"/>
      <c r="Y6" s="18"/>
      <c r="Z6" s="7"/>
    </row>
    <row r="7" spans="1:26" x14ac:dyDescent="0.15">
      <c r="A7" s="95"/>
      <c r="B7" s="16" t="s">
        <v>80</v>
      </c>
      <c r="C7" s="17"/>
      <c r="D7" s="17"/>
      <c r="E7" s="17"/>
      <c r="F7" s="17">
        <v>7</v>
      </c>
      <c r="G7" s="17"/>
      <c r="H7" s="17">
        <v>20</v>
      </c>
      <c r="I7" s="17"/>
      <c r="J7" s="17"/>
      <c r="K7" s="17"/>
      <c r="L7" s="17"/>
      <c r="M7" s="17"/>
      <c r="N7" s="17"/>
      <c r="O7" s="17"/>
      <c r="P7" s="17"/>
      <c r="Q7" s="17"/>
      <c r="R7" s="17">
        <v>30</v>
      </c>
      <c r="S7" s="17"/>
      <c r="T7" s="17"/>
      <c r="U7" s="17"/>
      <c r="V7" s="18"/>
      <c r="W7" s="18"/>
      <c r="X7" s="18"/>
      <c r="Y7" s="18"/>
      <c r="Z7" s="7"/>
    </row>
    <row r="8" spans="1:26" ht="11.25" thickBot="1" x14ac:dyDescent="0.2">
      <c r="A8" s="96"/>
      <c r="B8" s="19" t="s">
        <v>73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21"/>
      <c r="Z8" s="7"/>
    </row>
    <row r="9" spans="1:26" x14ac:dyDescent="0.15">
      <c r="A9" s="94" t="s">
        <v>26</v>
      </c>
      <c r="B9" s="13" t="s">
        <v>11</v>
      </c>
      <c r="C9" s="14"/>
      <c r="D9" s="14"/>
      <c r="E9" s="14"/>
      <c r="F9" s="14"/>
      <c r="G9" s="14"/>
      <c r="H9" s="14"/>
      <c r="I9" s="14">
        <v>40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15"/>
      <c r="X9" s="15"/>
      <c r="Y9" s="15"/>
      <c r="Z9" s="7"/>
    </row>
    <row r="10" spans="1:26" x14ac:dyDescent="0.15">
      <c r="A10" s="95"/>
      <c r="B10" s="22" t="s">
        <v>56</v>
      </c>
      <c r="C10" s="17"/>
      <c r="D10" s="17"/>
      <c r="E10" s="17"/>
      <c r="F10" s="17"/>
      <c r="G10" s="17"/>
      <c r="H10" s="17"/>
      <c r="I10" s="17"/>
      <c r="J10" s="17"/>
      <c r="K10" s="17">
        <v>40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8"/>
      <c r="X10" s="18"/>
      <c r="Y10" s="18"/>
      <c r="Z10" s="7"/>
    </row>
    <row r="11" spans="1:26" x14ac:dyDescent="0.15">
      <c r="A11" s="95"/>
      <c r="B11" s="22" t="s">
        <v>74</v>
      </c>
      <c r="C11" s="17"/>
      <c r="D11" s="17"/>
      <c r="E11" s="17">
        <v>8</v>
      </c>
      <c r="F11" s="17"/>
      <c r="G11" s="17">
        <f>1/20</f>
        <v>0.05</v>
      </c>
      <c r="H11" s="17"/>
      <c r="I11" s="17">
        <v>7</v>
      </c>
      <c r="J11" s="17">
        <v>2</v>
      </c>
      <c r="K11" s="17"/>
      <c r="L11" s="17">
        <v>15</v>
      </c>
      <c r="M11" s="17">
        <v>25</v>
      </c>
      <c r="N11" s="17">
        <v>40</v>
      </c>
      <c r="O11" s="17">
        <v>5</v>
      </c>
      <c r="P11" s="17"/>
      <c r="Q11" s="17"/>
      <c r="R11" s="17"/>
      <c r="S11" s="17"/>
      <c r="T11" s="17">
        <v>5</v>
      </c>
      <c r="U11" s="17"/>
      <c r="V11" s="18"/>
      <c r="W11" s="18"/>
      <c r="X11" s="18"/>
      <c r="Y11" s="18"/>
      <c r="Z11" s="7" t="s">
        <v>75</v>
      </c>
    </row>
    <row r="12" spans="1:26" ht="11.25" thickBot="1" x14ac:dyDescent="0.2">
      <c r="A12" s="96"/>
      <c r="B12" s="19" t="s">
        <v>25</v>
      </c>
      <c r="C12" s="20">
        <v>40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21"/>
      <c r="Z12" s="7"/>
    </row>
    <row r="13" spans="1:26" ht="11.25" thickBot="1" x14ac:dyDescent="0.2">
      <c r="A13" s="94" t="s">
        <v>30</v>
      </c>
      <c r="B13" s="13" t="s">
        <v>54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5">
        <v>50</v>
      </c>
      <c r="X13" s="15"/>
      <c r="Y13" s="15"/>
      <c r="Z13" s="7"/>
    </row>
    <row r="14" spans="1:26" x14ac:dyDescent="0.15">
      <c r="A14" s="95"/>
      <c r="B14" s="16" t="s">
        <v>76</v>
      </c>
      <c r="C14" s="17"/>
      <c r="D14" s="17">
        <v>15</v>
      </c>
      <c r="E14" s="17"/>
      <c r="F14" s="17"/>
      <c r="G14" s="17"/>
      <c r="H14" s="17"/>
      <c r="I14" s="17"/>
      <c r="J14" s="17"/>
      <c r="K14" s="14"/>
      <c r="L14" s="17"/>
      <c r="M14" s="17"/>
      <c r="N14" s="17"/>
      <c r="O14" s="17"/>
      <c r="P14" s="17"/>
      <c r="Q14" s="17">
        <v>50</v>
      </c>
      <c r="R14" s="17"/>
      <c r="S14" s="17"/>
      <c r="T14" s="17"/>
      <c r="U14" s="17"/>
      <c r="V14" s="18"/>
      <c r="W14" s="18"/>
      <c r="X14" s="18"/>
      <c r="Y14" s="18"/>
      <c r="Z14" s="7"/>
    </row>
    <row r="15" spans="1:26" x14ac:dyDescent="0.15">
      <c r="A15" s="95"/>
      <c r="B15" s="16" t="s">
        <v>79</v>
      </c>
      <c r="C15" s="17">
        <v>40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8"/>
      <c r="X15" s="18"/>
      <c r="Y15" s="18">
        <v>15</v>
      </c>
      <c r="Z15" s="7"/>
    </row>
    <row r="16" spans="1:26" ht="11.25" thickBot="1" x14ac:dyDescent="0.2">
      <c r="A16" s="97"/>
      <c r="B16" s="19" t="s">
        <v>69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>
        <v>17</v>
      </c>
      <c r="W16" s="21"/>
      <c r="X16" s="21"/>
      <c r="Y16" s="21"/>
      <c r="Z16" s="7"/>
    </row>
    <row r="17" spans="1:26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Y17" si="0">SUM(D5:D12)</f>
        <v>5</v>
      </c>
      <c r="E17" s="25">
        <f t="shared" si="0"/>
        <v>8</v>
      </c>
      <c r="F17" s="25">
        <f t="shared" si="0"/>
        <v>7</v>
      </c>
      <c r="G17" s="25">
        <f t="shared" si="0"/>
        <v>0.15000000000000002</v>
      </c>
      <c r="H17" s="25">
        <f t="shared" si="0"/>
        <v>38</v>
      </c>
      <c r="I17" s="25">
        <f t="shared" si="0"/>
        <v>47</v>
      </c>
      <c r="J17" s="25">
        <f t="shared" si="0"/>
        <v>2</v>
      </c>
      <c r="K17" s="25">
        <f t="shared" si="0"/>
        <v>40</v>
      </c>
      <c r="L17" s="25">
        <f t="shared" si="0"/>
        <v>15</v>
      </c>
      <c r="M17" s="25">
        <f t="shared" si="0"/>
        <v>25</v>
      </c>
      <c r="N17" s="25">
        <f t="shared" si="0"/>
        <v>40</v>
      </c>
      <c r="O17" s="25">
        <f t="shared" si="0"/>
        <v>5</v>
      </c>
      <c r="P17" s="25">
        <f t="shared" si="0"/>
        <v>28</v>
      </c>
      <c r="Q17" s="25">
        <f t="shared" si="0"/>
        <v>0</v>
      </c>
      <c r="R17" s="25">
        <f t="shared" si="0"/>
        <v>100</v>
      </c>
      <c r="S17" s="25">
        <f t="shared" si="0"/>
        <v>70</v>
      </c>
      <c r="T17" s="25">
        <f t="shared" si="0"/>
        <v>5</v>
      </c>
      <c r="U17" s="25">
        <f t="shared" si="0"/>
        <v>25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7"/>
    </row>
    <row r="18" spans="1:26" x14ac:dyDescent="0.15">
      <c r="A18" s="27"/>
      <c r="B18" s="28" t="s">
        <v>34</v>
      </c>
      <c r="C18" s="29">
        <f>SUM(A17*C17)/1000</f>
        <v>0.08</v>
      </c>
      <c r="D18" s="29">
        <f>+(A17*D17)/1000</f>
        <v>5.0000000000000001E-3</v>
      </c>
      <c r="E18" s="29">
        <f>+(A17*E17)/1000</f>
        <v>8.0000000000000002E-3</v>
      </c>
      <c r="F18" s="29">
        <f>+(A17*F17)/1000</f>
        <v>7.0000000000000001E-3</v>
      </c>
      <c r="G18" s="29">
        <f>+(A17*G17)</f>
        <v>0.15000000000000002</v>
      </c>
      <c r="H18" s="29">
        <f>+(A17*H17)/1000</f>
        <v>3.7999999999999999E-2</v>
      </c>
      <c r="I18" s="29">
        <f>+(A17*I17)/1000</f>
        <v>4.7E-2</v>
      </c>
      <c r="J18" s="29">
        <f>+(A17*J17)/1000</f>
        <v>2E-3</v>
      </c>
      <c r="K18" s="29">
        <f>+(A17*K17)/1000</f>
        <v>0.04</v>
      </c>
      <c r="L18" s="29">
        <f>+(A17*L17)/1000</f>
        <v>1.4999999999999999E-2</v>
      </c>
      <c r="M18" s="29">
        <f>+(A17*M17)/1000</f>
        <v>2.5000000000000001E-2</v>
      </c>
      <c r="N18" s="29">
        <f>+(A17*N17)/1000</f>
        <v>0.04</v>
      </c>
      <c r="O18" s="29">
        <f>+(A17*O17)/1000</f>
        <v>5.0000000000000001E-3</v>
      </c>
      <c r="P18" s="29">
        <f>+(A17*P17)/1000</f>
        <v>2.8000000000000001E-2</v>
      </c>
      <c r="Q18" s="29">
        <f>+(A17*Q17)/1000</f>
        <v>0</v>
      </c>
      <c r="R18" s="29">
        <f>+(A17*R17)/1000</f>
        <v>0.1</v>
      </c>
      <c r="S18" s="29">
        <f>+(A17*S17)/1000</f>
        <v>7.0000000000000007E-2</v>
      </c>
      <c r="T18" s="29">
        <f>+(A17*T17)/1000</f>
        <v>5.0000000000000001E-3</v>
      </c>
      <c r="U18" s="29">
        <f>+(A17*U17)/1000</f>
        <v>2.5000000000000001E-2</v>
      </c>
      <c r="V18" s="29">
        <f>+(A17*V17)/1000</f>
        <v>0</v>
      </c>
      <c r="W18" s="29">
        <f>+(A17*W17)/1000</f>
        <v>0</v>
      </c>
      <c r="X18" s="29"/>
      <c r="Y18" s="29">
        <f>+(A17*Y17)/1000</f>
        <v>0</v>
      </c>
      <c r="Z18" s="7"/>
    </row>
    <row r="19" spans="1:26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Y19" si="1">SUM(D13:D16)</f>
        <v>15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50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17</v>
      </c>
      <c r="W19" s="30">
        <f t="shared" si="1"/>
        <v>50</v>
      </c>
      <c r="X19" s="30">
        <f t="shared" si="1"/>
        <v>0</v>
      </c>
      <c r="Y19" s="30">
        <f t="shared" si="1"/>
        <v>15</v>
      </c>
      <c r="Z19" s="7"/>
    </row>
    <row r="20" spans="1:26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1.4999999999999999E-2</v>
      </c>
      <c r="E20" s="34">
        <f>+(A19*E19)/1000</f>
        <v>0</v>
      </c>
      <c r="F20" s="34">
        <f>+(A19*F19)/1000</f>
        <v>0</v>
      </c>
      <c r="G20" s="34">
        <f>+(A19*G19)/1000</f>
        <v>0</v>
      </c>
      <c r="H20" s="34">
        <f>+(A19*H19)/1000</f>
        <v>0</v>
      </c>
      <c r="I20" s="34">
        <f>+(A19*I19)/1000</f>
        <v>0</v>
      </c>
      <c r="J20" s="34">
        <f>+(A19*J19)/1000</f>
        <v>0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0</v>
      </c>
      <c r="O20" s="34">
        <f>+(A19*O19)/1000</f>
        <v>0</v>
      </c>
      <c r="P20" s="34">
        <f>+(A19*P19)/1000</f>
        <v>0</v>
      </c>
      <c r="Q20" s="34">
        <f>+(A19*Q19)/1000</f>
        <v>0.05</v>
      </c>
      <c r="R20" s="34">
        <f>+(A19*R19)/1000</f>
        <v>0</v>
      </c>
      <c r="S20" s="34">
        <f>+(A19*S19)/1000</f>
        <v>0</v>
      </c>
      <c r="T20" s="34">
        <f>+(A19*T19)/1000</f>
        <v>0</v>
      </c>
      <c r="U20" s="34">
        <f>+(A19*U19)/1000</f>
        <v>0</v>
      </c>
      <c r="V20" s="34">
        <f>+(A19*V19)/1000</f>
        <v>1.7000000000000001E-2</v>
      </c>
      <c r="W20" s="35">
        <f>+(A19*W19)/1000</f>
        <v>0.05</v>
      </c>
      <c r="X20" s="35"/>
      <c r="Y20" s="35">
        <f>+(A19*Y19)/1000</f>
        <v>1.4999999999999999E-2</v>
      </c>
      <c r="Z20" s="7"/>
    </row>
    <row r="21" spans="1:26" x14ac:dyDescent="0.15">
      <c r="A21" s="98" t="s">
        <v>37</v>
      </c>
      <c r="B21" s="99"/>
      <c r="C21" s="36">
        <f>+C20+C18</f>
        <v>0.12</v>
      </c>
      <c r="D21" s="36">
        <f t="shared" ref="D21:Y21" si="2">+D20+D18</f>
        <v>0.02</v>
      </c>
      <c r="E21" s="36">
        <f t="shared" si="2"/>
        <v>8.0000000000000002E-3</v>
      </c>
      <c r="F21" s="36">
        <f t="shared" si="2"/>
        <v>7.0000000000000001E-3</v>
      </c>
      <c r="G21" s="36">
        <f t="shared" si="2"/>
        <v>0.15000000000000002</v>
      </c>
      <c r="H21" s="36">
        <f t="shared" si="2"/>
        <v>3.7999999999999999E-2</v>
      </c>
      <c r="I21" s="36">
        <f t="shared" si="2"/>
        <v>4.7E-2</v>
      </c>
      <c r="J21" s="36">
        <f t="shared" si="2"/>
        <v>2E-3</v>
      </c>
      <c r="K21" s="36">
        <f t="shared" si="2"/>
        <v>0.04</v>
      </c>
      <c r="L21" s="36">
        <f t="shared" si="2"/>
        <v>1.4999999999999999E-2</v>
      </c>
      <c r="M21" s="36">
        <f t="shared" si="2"/>
        <v>2.5000000000000001E-2</v>
      </c>
      <c r="N21" s="36">
        <f t="shared" si="2"/>
        <v>0.04</v>
      </c>
      <c r="O21" s="36">
        <f t="shared" si="2"/>
        <v>5.0000000000000001E-3</v>
      </c>
      <c r="P21" s="36">
        <f t="shared" si="2"/>
        <v>2.8000000000000001E-2</v>
      </c>
      <c r="Q21" s="36">
        <f t="shared" si="2"/>
        <v>0.05</v>
      </c>
      <c r="R21" s="36">
        <f t="shared" si="2"/>
        <v>0.1</v>
      </c>
      <c r="S21" s="36">
        <f t="shared" si="2"/>
        <v>7.0000000000000007E-2</v>
      </c>
      <c r="T21" s="36">
        <f t="shared" si="2"/>
        <v>5.0000000000000001E-3</v>
      </c>
      <c r="U21" s="36">
        <f t="shared" si="2"/>
        <v>2.5000000000000001E-2</v>
      </c>
      <c r="V21" s="36">
        <f t="shared" si="2"/>
        <v>1.7000000000000001E-2</v>
      </c>
      <c r="W21" s="36">
        <f t="shared" si="2"/>
        <v>0.05</v>
      </c>
      <c r="X21" s="36">
        <f t="shared" si="2"/>
        <v>0</v>
      </c>
      <c r="Y21" s="36">
        <f t="shared" si="2"/>
        <v>1.4999999999999999E-2</v>
      </c>
      <c r="Z21" s="7"/>
    </row>
    <row r="22" spans="1:26" x14ac:dyDescent="0.15">
      <c r="A22" s="91" t="s">
        <v>38</v>
      </c>
      <c r="B22" s="93"/>
      <c r="C22" s="38">
        <v>262</v>
      </c>
      <c r="D22" s="38">
        <v>608</v>
      </c>
      <c r="E22" s="38">
        <v>2948</v>
      </c>
      <c r="F22" s="38">
        <v>1650</v>
      </c>
      <c r="G22" s="38">
        <v>57</v>
      </c>
      <c r="H22" s="38">
        <v>399</v>
      </c>
      <c r="I22" s="38">
        <v>187</v>
      </c>
      <c r="J22" s="38">
        <v>677</v>
      </c>
      <c r="K22" s="38">
        <v>154</v>
      </c>
      <c r="L22" s="38">
        <v>390</v>
      </c>
      <c r="M22" s="38">
        <v>153</v>
      </c>
      <c r="N22" s="38">
        <v>2644</v>
      </c>
      <c r="O22" s="38">
        <v>238</v>
      </c>
      <c r="P22" s="38">
        <v>227</v>
      </c>
      <c r="Q22" s="38">
        <v>444</v>
      </c>
      <c r="R22" s="38">
        <v>318</v>
      </c>
      <c r="S22" s="38">
        <v>300</v>
      </c>
      <c r="T22" s="38">
        <v>147</v>
      </c>
      <c r="U22" s="38">
        <v>330</v>
      </c>
      <c r="V22" s="38">
        <v>1850</v>
      </c>
      <c r="W22" s="39">
        <v>208</v>
      </c>
      <c r="X22" s="39"/>
      <c r="Y22" s="39">
        <v>787</v>
      </c>
      <c r="Z22" s="7"/>
    </row>
    <row r="23" spans="1:26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>SUM(D18*D22)</f>
        <v>3.04</v>
      </c>
      <c r="E23" s="42">
        <f t="shared" ref="E23:Y23" si="3">SUM(E18*E22)</f>
        <v>23.584</v>
      </c>
      <c r="F23" s="42">
        <f t="shared" si="3"/>
        <v>11.55</v>
      </c>
      <c r="G23" s="42">
        <f t="shared" si="3"/>
        <v>8.5500000000000007</v>
      </c>
      <c r="H23" s="42">
        <f t="shared" si="3"/>
        <v>15.161999999999999</v>
      </c>
      <c r="I23" s="42">
        <f t="shared" si="3"/>
        <v>8.7889999999999997</v>
      </c>
      <c r="J23" s="42">
        <f t="shared" si="3"/>
        <v>1.3540000000000001</v>
      </c>
      <c r="K23" s="42">
        <f t="shared" si="3"/>
        <v>6.16</v>
      </c>
      <c r="L23" s="42">
        <f t="shared" si="3"/>
        <v>5.85</v>
      </c>
      <c r="M23" s="42">
        <f t="shared" si="3"/>
        <v>3.8250000000000002</v>
      </c>
      <c r="N23" s="42">
        <f t="shared" si="3"/>
        <v>105.76</v>
      </c>
      <c r="O23" s="42">
        <f t="shared" si="3"/>
        <v>1.19</v>
      </c>
      <c r="P23" s="42">
        <f t="shared" si="3"/>
        <v>6.3559999999999999</v>
      </c>
      <c r="Q23" s="42">
        <f t="shared" si="3"/>
        <v>0</v>
      </c>
      <c r="R23" s="42">
        <f t="shared" si="3"/>
        <v>31.8</v>
      </c>
      <c r="S23" s="42">
        <f t="shared" si="3"/>
        <v>21.000000000000004</v>
      </c>
      <c r="T23" s="42">
        <f t="shared" si="3"/>
        <v>0.73499999999999999</v>
      </c>
      <c r="U23" s="42">
        <f t="shared" si="3"/>
        <v>8.25</v>
      </c>
      <c r="V23" s="42">
        <f t="shared" si="3"/>
        <v>0</v>
      </c>
      <c r="W23" s="42">
        <f t="shared" si="3"/>
        <v>0</v>
      </c>
      <c r="X23" s="42"/>
      <c r="Y23" s="42">
        <f t="shared" si="3"/>
        <v>0</v>
      </c>
      <c r="Z23" s="43">
        <f>SUM(C23:Y23)</f>
        <v>283.91500000000002</v>
      </c>
    </row>
    <row r="24" spans="1:26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>SUM(D20*D22)</f>
        <v>9.1199999999999992</v>
      </c>
      <c r="E24" s="42">
        <f t="shared" ref="E24:Y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22.200000000000003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31.450000000000003</v>
      </c>
      <c r="W24" s="42">
        <f t="shared" si="4"/>
        <v>10.4</v>
      </c>
      <c r="X24" s="42"/>
      <c r="Y24" s="42">
        <f t="shared" si="4"/>
        <v>11.805</v>
      </c>
      <c r="Z24" s="43">
        <f>SUM(C24:Y24)</f>
        <v>95.455000000000013</v>
      </c>
    </row>
    <row r="25" spans="1:26" x14ac:dyDescent="0.15">
      <c r="A25" s="82" t="s">
        <v>40</v>
      </c>
      <c r="B25" s="83"/>
      <c r="C25" s="44">
        <f>SUM(C23:C24)</f>
        <v>31.44</v>
      </c>
      <c r="D25" s="44">
        <f t="shared" ref="D25:Y25" si="5">+D21*D22</f>
        <v>12.16</v>
      </c>
      <c r="E25" s="44">
        <f t="shared" si="5"/>
        <v>23.584</v>
      </c>
      <c r="F25" s="44">
        <f t="shared" si="5"/>
        <v>11.55</v>
      </c>
      <c r="G25" s="44">
        <f t="shared" si="5"/>
        <v>8.5500000000000007</v>
      </c>
      <c r="H25" s="44">
        <f t="shared" si="5"/>
        <v>15.161999999999999</v>
      </c>
      <c r="I25" s="44">
        <f t="shared" si="5"/>
        <v>8.7889999999999997</v>
      </c>
      <c r="J25" s="44">
        <f t="shared" si="5"/>
        <v>1.3540000000000001</v>
      </c>
      <c r="K25" s="44">
        <f t="shared" si="5"/>
        <v>6.16</v>
      </c>
      <c r="L25" s="44">
        <f t="shared" si="5"/>
        <v>5.85</v>
      </c>
      <c r="M25" s="44">
        <f t="shared" si="5"/>
        <v>3.8250000000000002</v>
      </c>
      <c r="N25" s="44">
        <f t="shared" si="5"/>
        <v>105.76</v>
      </c>
      <c r="O25" s="44">
        <f t="shared" si="5"/>
        <v>1.19</v>
      </c>
      <c r="P25" s="44">
        <f t="shared" si="5"/>
        <v>6.3559999999999999</v>
      </c>
      <c r="Q25" s="44">
        <f t="shared" si="5"/>
        <v>22.200000000000003</v>
      </c>
      <c r="R25" s="44">
        <f t="shared" si="5"/>
        <v>31.8</v>
      </c>
      <c r="S25" s="44">
        <f t="shared" si="5"/>
        <v>21.000000000000004</v>
      </c>
      <c r="T25" s="44">
        <f t="shared" si="5"/>
        <v>0.73499999999999999</v>
      </c>
      <c r="U25" s="44">
        <f t="shared" si="5"/>
        <v>8.25</v>
      </c>
      <c r="V25" s="44">
        <f t="shared" si="5"/>
        <v>31.450000000000003</v>
      </c>
      <c r="W25" s="45">
        <f t="shared" si="5"/>
        <v>10.4</v>
      </c>
      <c r="X25" s="45"/>
      <c r="Y25" s="45">
        <f t="shared" si="5"/>
        <v>11.805</v>
      </c>
      <c r="Z25" s="43">
        <f>SUM(C25:Y25)</f>
        <v>379.36999999999995</v>
      </c>
    </row>
    <row r="26" spans="1:26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</row>
    <row r="27" spans="1:26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7"/>
    </row>
    <row r="28" spans="1:26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6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6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6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6"/>
      <c r="Z33" s="7"/>
    </row>
    <row r="34" spans="1:26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9"/>
      <c r="Z34" s="7"/>
    </row>
    <row r="35" spans="1:26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15"/>
      <c r="Z35" s="7"/>
    </row>
    <row r="36" spans="1:26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18"/>
      <c r="Z36" s="7"/>
    </row>
    <row r="37" spans="1:26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18"/>
      <c r="Z37" s="7"/>
    </row>
    <row r="38" spans="1:26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21"/>
      <c r="Z38" s="7"/>
    </row>
    <row r="39" spans="1:26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15"/>
      <c r="Z39" s="7"/>
    </row>
    <row r="40" spans="1:26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18"/>
      <c r="Z40" s="7"/>
    </row>
    <row r="41" spans="1:26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18"/>
      <c r="Z41" s="7"/>
    </row>
    <row r="42" spans="1:26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21"/>
      <c r="Z42" s="7"/>
    </row>
    <row r="43" spans="1:26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53"/>
      <c r="Z43" s="7"/>
    </row>
    <row r="44" spans="1:26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55"/>
      <c r="Z44" s="7"/>
    </row>
    <row r="45" spans="1:26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55"/>
      <c r="Z45" s="7"/>
    </row>
    <row r="46" spans="1:26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58"/>
      <c r="Z46" s="7"/>
    </row>
    <row r="47" spans="1:26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7"/>
    </row>
    <row r="48" spans="1:26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1:26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7"/>
    </row>
    <row r="50" spans="1:26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35"/>
      <c r="Z50" s="7"/>
    </row>
    <row r="51" spans="1:26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37"/>
      <c r="Z51" s="7"/>
    </row>
    <row r="52" spans="1:26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39"/>
      <c r="Z52" s="7"/>
    </row>
    <row r="53" spans="1:26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3"/>
    </row>
    <row r="54" spans="1:26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3"/>
    </row>
    <row r="55" spans="1:26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5"/>
      <c r="Z55" s="43"/>
    </row>
    <row r="56" spans="1:26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7"/>
    </row>
    <row r="57" spans="1:26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7"/>
    </row>
    <row r="58" spans="1:26" x14ac:dyDescent="0.15">
      <c r="A58" s="100" t="s">
        <v>41</v>
      </c>
      <c r="B58" s="100"/>
      <c r="C58" s="50"/>
      <c r="H58" s="100" t="s">
        <v>42</v>
      </c>
      <c r="I58" s="100"/>
      <c r="J58" s="100"/>
      <c r="K58" s="100"/>
      <c r="P58" s="100" t="s">
        <v>43</v>
      </c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workbookViewId="0">
      <selection activeCell="G36" sqref="G36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 t="s">
        <v>95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55.5" thickBot="1" x14ac:dyDescent="0.2">
      <c r="A4" s="89"/>
      <c r="B4" s="90"/>
      <c r="C4" s="8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10" t="s">
        <v>66</v>
      </c>
      <c r="I4" s="11" t="s">
        <v>11</v>
      </c>
      <c r="J4" s="10" t="s">
        <v>55</v>
      </c>
      <c r="K4" s="10" t="s">
        <v>57</v>
      </c>
      <c r="L4" s="10" t="s">
        <v>17</v>
      </c>
      <c r="M4" s="10" t="s">
        <v>14</v>
      </c>
      <c r="N4" s="11" t="s">
        <v>70</v>
      </c>
      <c r="O4" s="10" t="s">
        <v>21</v>
      </c>
      <c r="P4" s="10" t="s">
        <v>16</v>
      </c>
      <c r="Q4" s="10" t="s">
        <v>50</v>
      </c>
      <c r="R4" s="10" t="s">
        <v>51</v>
      </c>
      <c r="S4" s="10" t="s">
        <v>46</v>
      </c>
      <c r="T4" s="10" t="s">
        <v>116</v>
      </c>
      <c r="U4" s="11" t="s">
        <v>64</v>
      </c>
      <c r="V4" s="12"/>
      <c r="W4" s="9"/>
      <c r="X4" s="9"/>
      <c r="Y4" s="7"/>
    </row>
    <row r="5" spans="1:25" x14ac:dyDescent="0.15">
      <c r="A5" s="94" t="s">
        <v>22</v>
      </c>
      <c r="B5" s="13" t="s">
        <v>81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>
        <v>80</v>
      </c>
      <c r="R5" s="14">
        <v>70</v>
      </c>
      <c r="S5" s="14"/>
      <c r="T5" s="14"/>
      <c r="U5" s="14"/>
      <c r="V5" s="15"/>
      <c r="W5" s="15"/>
      <c r="X5" s="15"/>
      <c r="Y5" s="7"/>
    </row>
    <row r="6" spans="1:25" x14ac:dyDescent="0.15">
      <c r="A6" s="95"/>
      <c r="B6" s="16" t="s">
        <v>82</v>
      </c>
      <c r="C6" s="17">
        <v>20</v>
      </c>
      <c r="D6" s="17"/>
      <c r="E6" s="17">
        <v>7</v>
      </c>
      <c r="F6" s="17"/>
      <c r="G6" s="17"/>
      <c r="H6" s="17">
        <v>1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8"/>
      <c r="X6" s="18"/>
      <c r="Y6" s="7"/>
    </row>
    <row r="7" spans="1:25" x14ac:dyDescent="0.15">
      <c r="A7" s="95"/>
      <c r="B7" s="16" t="s">
        <v>126</v>
      </c>
      <c r="C7" s="17"/>
      <c r="D7" s="17"/>
      <c r="E7" s="17"/>
      <c r="F7" s="17">
        <v>7</v>
      </c>
      <c r="G7" s="17">
        <v>20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>
        <v>20</v>
      </c>
      <c r="U7" s="17">
        <v>20</v>
      </c>
      <c r="V7" s="18"/>
      <c r="W7" s="18"/>
      <c r="X7" s="18"/>
      <c r="Y7" s="7"/>
    </row>
    <row r="8" spans="1:25" ht="11.25" thickBot="1" x14ac:dyDescent="0.2">
      <c r="A8" s="96"/>
      <c r="B8" s="19" t="s">
        <v>73</v>
      </c>
      <c r="C8" s="20">
        <v>20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7"/>
    </row>
    <row r="9" spans="1:25" x14ac:dyDescent="0.15">
      <c r="A9" s="94" t="s">
        <v>26</v>
      </c>
      <c r="B9" s="13" t="s">
        <v>83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>
        <f>1/10</f>
        <v>0.1</v>
      </c>
      <c r="O9" s="14"/>
      <c r="P9" s="14"/>
      <c r="Q9" s="14"/>
      <c r="R9" s="14"/>
      <c r="S9" s="14"/>
      <c r="T9" s="14"/>
      <c r="U9" s="14"/>
      <c r="V9" s="15"/>
      <c r="W9" s="15"/>
      <c r="X9" s="15"/>
      <c r="Y9" s="7"/>
    </row>
    <row r="10" spans="1:25" x14ac:dyDescent="0.15">
      <c r="A10" s="95"/>
      <c r="B10" s="22" t="s">
        <v>8</v>
      </c>
      <c r="C10" s="17"/>
      <c r="D10" s="17"/>
      <c r="E10" s="17"/>
      <c r="F10" s="17">
        <v>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8"/>
      <c r="X10" s="18"/>
      <c r="Y10" s="7"/>
    </row>
    <row r="11" spans="1:25" x14ac:dyDescent="0.15">
      <c r="A11" s="95"/>
      <c r="B11" s="22" t="s">
        <v>84</v>
      </c>
      <c r="C11" s="17"/>
      <c r="D11" s="17"/>
      <c r="E11" s="17">
        <v>8</v>
      </c>
      <c r="F11" s="17"/>
      <c r="G11" s="17"/>
      <c r="H11" s="17"/>
      <c r="I11" s="17">
        <v>10</v>
      </c>
      <c r="J11" s="17">
        <v>60</v>
      </c>
      <c r="K11" s="17">
        <v>120</v>
      </c>
      <c r="L11" s="17"/>
      <c r="M11" s="17"/>
      <c r="N11" s="17"/>
      <c r="O11" s="17">
        <v>5</v>
      </c>
      <c r="P11" s="17">
        <v>7</v>
      </c>
      <c r="Q11" s="17"/>
      <c r="R11" s="17"/>
      <c r="S11" s="17"/>
      <c r="T11" s="17"/>
      <c r="U11" s="17"/>
      <c r="V11" s="18"/>
      <c r="W11" s="18"/>
      <c r="X11" s="18"/>
      <c r="Y11" s="7"/>
    </row>
    <row r="12" spans="1:25" ht="11.25" thickBot="1" x14ac:dyDescent="0.2">
      <c r="A12" s="96"/>
      <c r="B12" s="19" t="s">
        <v>5</v>
      </c>
      <c r="C12" s="20">
        <v>40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7"/>
    </row>
    <row r="13" spans="1:25" x14ac:dyDescent="0.15">
      <c r="A13" s="94" t="s">
        <v>30</v>
      </c>
      <c r="B13" s="13" t="s">
        <v>11</v>
      </c>
      <c r="C13" s="14"/>
      <c r="D13" s="14"/>
      <c r="E13" s="14"/>
      <c r="F13" s="14"/>
      <c r="G13" s="14"/>
      <c r="H13" s="14"/>
      <c r="I13" s="14">
        <v>40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5"/>
      <c r="X13" s="15"/>
      <c r="Y13" s="7"/>
    </row>
    <row r="14" spans="1:25" x14ac:dyDescent="0.15">
      <c r="A14" s="95"/>
      <c r="B14" s="16" t="s">
        <v>17</v>
      </c>
      <c r="C14" s="17"/>
      <c r="D14" s="17"/>
      <c r="E14" s="17"/>
      <c r="F14" s="17"/>
      <c r="G14" s="17"/>
      <c r="H14" s="17"/>
      <c r="I14" s="17"/>
      <c r="J14" s="17"/>
      <c r="K14" s="17"/>
      <c r="L14" s="17">
        <v>70</v>
      </c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18"/>
      <c r="X14" s="18"/>
      <c r="Y14" s="7"/>
    </row>
    <row r="15" spans="1:25" x14ac:dyDescent="0.15">
      <c r="A15" s="95"/>
      <c r="B15" s="16" t="s">
        <v>61</v>
      </c>
      <c r="C15" s="17"/>
      <c r="D15" s="17">
        <v>15</v>
      </c>
      <c r="E15" s="17"/>
      <c r="F15" s="17"/>
      <c r="G15" s="17"/>
      <c r="H15" s="17"/>
      <c r="I15" s="17"/>
      <c r="J15" s="17"/>
      <c r="K15" s="17"/>
      <c r="L15" s="17"/>
      <c r="M15" s="17">
        <v>50</v>
      </c>
      <c r="N15" s="17"/>
      <c r="O15" s="17"/>
      <c r="P15" s="17"/>
      <c r="Q15" s="17"/>
      <c r="R15" s="17"/>
      <c r="S15" s="17"/>
      <c r="T15" s="17"/>
      <c r="U15" s="17"/>
      <c r="V15" s="18"/>
      <c r="W15" s="18"/>
      <c r="X15" s="18"/>
      <c r="Y15" s="7"/>
    </row>
    <row r="16" spans="1:25" ht="11.25" thickBot="1" x14ac:dyDescent="0.2">
      <c r="A16" s="97"/>
      <c r="B16" s="19" t="s">
        <v>5</v>
      </c>
      <c r="C16" s="20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7"/>
    </row>
    <row r="17" spans="1:31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0</v>
      </c>
      <c r="E17" s="25">
        <f t="shared" si="0"/>
        <v>15</v>
      </c>
      <c r="F17" s="25">
        <f t="shared" si="0"/>
        <v>14</v>
      </c>
      <c r="G17" s="25">
        <f t="shared" si="0"/>
        <v>20</v>
      </c>
      <c r="H17" s="25">
        <f t="shared" si="0"/>
        <v>1</v>
      </c>
      <c r="I17" s="25">
        <f t="shared" si="0"/>
        <v>10</v>
      </c>
      <c r="J17" s="25">
        <f t="shared" si="0"/>
        <v>60</v>
      </c>
      <c r="K17" s="25">
        <f t="shared" si="0"/>
        <v>120</v>
      </c>
      <c r="L17" s="25">
        <f t="shared" si="0"/>
        <v>0</v>
      </c>
      <c r="M17" s="25">
        <f t="shared" si="0"/>
        <v>0</v>
      </c>
      <c r="N17" s="25">
        <f t="shared" si="0"/>
        <v>0.1</v>
      </c>
      <c r="O17" s="25">
        <f t="shared" si="0"/>
        <v>5</v>
      </c>
      <c r="P17" s="25">
        <f t="shared" si="0"/>
        <v>7</v>
      </c>
      <c r="Q17" s="25">
        <f t="shared" si="0"/>
        <v>80</v>
      </c>
      <c r="R17" s="25">
        <f t="shared" si="0"/>
        <v>70</v>
      </c>
      <c r="S17" s="25">
        <f t="shared" si="0"/>
        <v>0</v>
      </c>
      <c r="T17" s="25">
        <f t="shared" si="0"/>
        <v>20</v>
      </c>
      <c r="U17" s="25">
        <f t="shared" si="0"/>
        <v>20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7"/>
    </row>
    <row r="18" spans="1:31" x14ac:dyDescent="0.15">
      <c r="A18" s="27"/>
      <c r="B18" s="28" t="s">
        <v>34</v>
      </c>
      <c r="C18" s="29">
        <f>SUM(A17*C17)/1000</f>
        <v>0.08</v>
      </c>
      <c r="D18" s="29">
        <f>+(A17*D17)/1000</f>
        <v>0</v>
      </c>
      <c r="E18" s="29">
        <f>+(A17*E17)/1000</f>
        <v>1.4999999999999999E-2</v>
      </c>
      <c r="F18" s="29">
        <f>+(A17*F17)/1000</f>
        <v>1.4E-2</v>
      </c>
      <c r="G18" s="29">
        <f>+(A17*G17)/1000</f>
        <v>0.02</v>
      </c>
      <c r="H18" s="29">
        <f>+(A17*H17)</f>
        <v>1</v>
      </c>
      <c r="I18" s="29">
        <f>+(A17*I17)/1000</f>
        <v>0.01</v>
      </c>
      <c r="J18" s="29">
        <f>+(A17*J17)/1000</f>
        <v>0.06</v>
      </c>
      <c r="K18" s="29">
        <f>+(A17*K17)/1000</f>
        <v>0.12</v>
      </c>
      <c r="L18" s="29">
        <f>+(A17*L17)/1000</f>
        <v>0</v>
      </c>
      <c r="M18" s="29">
        <f>+(A17*M17)/1000</f>
        <v>0</v>
      </c>
      <c r="N18" s="29">
        <f>+(A17*N17)</f>
        <v>0.1</v>
      </c>
      <c r="O18" s="29">
        <f>+(A17*O17)/1000</f>
        <v>5.0000000000000001E-3</v>
      </c>
      <c r="P18" s="29">
        <f>+(A17*P17)/1000</f>
        <v>7.0000000000000001E-3</v>
      </c>
      <c r="Q18" s="29">
        <f>+(A17*Q17)/1000</f>
        <v>0.08</v>
      </c>
      <c r="R18" s="29">
        <f>+(A17*R17)/1000</f>
        <v>7.0000000000000007E-2</v>
      </c>
      <c r="S18" s="29">
        <f>+(A17*S17)/1000</f>
        <v>0</v>
      </c>
      <c r="T18" s="29">
        <f>+(A17*T17)/1000</f>
        <v>0.02</v>
      </c>
      <c r="U18" s="29">
        <f>+(A17*U17)/1000</f>
        <v>0.02</v>
      </c>
      <c r="V18" s="29">
        <f>+(A17*V17)/1000</f>
        <v>0</v>
      </c>
      <c r="W18" s="29">
        <f>+(A17*W17)/1000</f>
        <v>0</v>
      </c>
      <c r="X18" s="29">
        <f>+(A17*X17)/1000</f>
        <v>0</v>
      </c>
      <c r="Y18" s="7"/>
    </row>
    <row r="19" spans="1:31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X19" si="1">SUM(D13:D16)</f>
        <v>15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40</v>
      </c>
      <c r="J19" s="30">
        <f t="shared" si="1"/>
        <v>0</v>
      </c>
      <c r="K19" s="30">
        <f t="shared" si="1"/>
        <v>0</v>
      </c>
      <c r="L19" s="30">
        <f t="shared" si="1"/>
        <v>70</v>
      </c>
      <c r="M19" s="30">
        <f t="shared" si="1"/>
        <v>50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7"/>
    </row>
    <row r="20" spans="1:31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1.4999999999999999E-2</v>
      </c>
      <c r="E20" s="34">
        <f>+(A19*E19)/1000</f>
        <v>0</v>
      </c>
      <c r="F20" s="34">
        <f>+(A19*F19)/1000</f>
        <v>0</v>
      </c>
      <c r="G20" s="34">
        <f>+(A19*G19)/1000</f>
        <v>0</v>
      </c>
      <c r="H20" s="34">
        <f>+(A19*H19)/1000</f>
        <v>0</v>
      </c>
      <c r="I20" s="34">
        <f>+(A19*I19)/1000</f>
        <v>0.04</v>
      </c>
      <c r="J20" s="34">
        <f>+(A19*J19)/1000</f>
        <v>0</v>
      </c>
      <c r="K20" s="34">
        <f>+(A19*K19)/1000</f>
        <v>0</v>
      </c>
      <c r="L20" s="34">
        <f>+(A19*L19)/1000</f>
        <v>7.0000000000000007E-2</v>
      </c>
      <c r="M20" s="34">
        <f>+(A19*M19)/1000</f>
        <v>0.05</v>
      </c>
      <c r="N20" s="34">
        <f>+(A19*N19)/1000</f>
        <v>0</v>
      </c>
      <c r="O20" s="34">
        <f>+(A19*O19)/1000</f>
        <v>0</v>
      </c>
      <c r="P20" s="34">
        <f>+(A19*P19)/1000</f>
        <v>0</v>
      </c>
      <c r="Q20" s="34">
        <f>+(A19*Q19)/1000</f>
        <v>0</v>
      </c>
      <c r="R20" s="34">
        <f>+(A19*R19)/1000</f>
        <v>0</v>
      </c>
      <c r="S20" s="34">
        <f>+(A19*S19)/1000</f>
        <v>0</v>
      </c>
      <c r="T20" s="34">
        <f>+(A19*T19)/1000</f>
        <v>0</v>
      </c>
      <c r="U20" s="34">
        <f>+(A19*U19)/1000</f>
        <v>0</v>
      </c>
      <c r="V20" s="34">
        <f>+(A19*V19)/1000</f>
        <v>0</v>
      </c>
      <c r="W20" s="35">
        <f>+(A19*W19)/1000</f>
        <v>0</v>
      </c>
      <c r="X20" s="35">
        <f>+(A19*X19)/1000</f>
        <v>0</v>
      </c>
      <c r="Y20" s="7"/>
      <c r="AE20" s="1" t="s">
        <v>85</v>
      </c>
    </row>
    <row r="21" spans="1:31" x14ac:dyDescent="0.15">
      <c r="A21" s="98" t="s">
        <v>37</v>
      </c>
      <c r="B21" s="99"/>
      <c r="C21" s="36">
        <f>+C20+C18</f>
        <v>0.12</v>
      </c>
      <c r="D21" s="36">
        <f t="shared" ref="D21:X21" si="2">+D20+D18</f>
        <v>1.4999999999999999E-2</v>
      </c>
      <c r="E21" s="36">
        <f t="shared" si="2"/>
        <v>1.4999999999999999E-2</v>
      </c>
      <c r="F21" s="36">
        <f t="shared" si="2"/>
        <v>1.4E-2</v>
      </c>
      <c r="G21" s="36">
        <f t="shared" si="2"/>
        <v>0.02</v>
      </c>
      <c r="H21" s="36">
        <f t="shared" si="2"/>
        <v>1</v>
      </c>
      <c r="I21" s="36">
        <f t="shared" si="2"/>
        <v>0.05</v>
      </c>
      <c r="J21" s="36">
        <f t="shared" si="2"/>
        <v>0.06</v>
      </c>
      <c r="K21" s="36">
        <f t="shared" si="2"/>
        <v>0.12</v>
      </c>
      <c r="L21" s="36">
        <f t="shared" si="2"/>
        <v>7.0000000000000007E-2</v>
      </c>
      <c r="M21" s="36">
        <f t="shared" si="2"/>
        <v>0.05</v>
      </c>
      <c r="N21" s="36">
        <f t="shared" si="2"/>
        <v>0.1</v>
      </c>
      <c r="O21" s="36">
        <f t="shared" si="2"/>
        <v>5.0000000000000001E-3</v>
      </c>
      <c r="P21" s="36">
        <f t="shared" si="2"/>
        <v>7.0000000000000001E-3</v>
      </c>
      <c r="Q21" s="36">
        <f t="shared" si="2"/>
        <v>0.08</v>
      </c>
      <c r="R21" s="36">
        <f t="shared" si="2"/>
        <v>7.0000000000000007E-2</v>
      </c>
      <c r="S21" s="36">
        <f t="shared" si="2"/>
        <v>0</v>
      </c>
      <c r="T21" s="36">
        <f t="shared" si="2"/>
        <v>0.02</v>
      </c>
      <c r="U21" s="36">
        <f t="shared" si="2"/>
        <v>0.02</v>
      </c>
      <c r="V21" s="36">
        <f t="shared" si="2"/>
        <v>0</v>
      </c>
      <c r="W21" s="37">
        <f t="shared" si="2"/>
        <v>0</v>
      </c>
      <c r="X21" s="37">
        <f t="shared" si="2"/>
        <v>0</v>
      </c>
      <c r="Y21" s="7"/>
    </row>
    <row r="22" spans="1:31" x14ac:dyDescent="0.15">
      <c r="A22" s="91" t="s">
        <v>38</v>
      </c>
      <c r="B22" s="93"/>
      <c r="C22" s="38">
        <v>262</v>
      </c>
      <c r="D22" s="38">
        <v>608</v>
      </c>
      <c r="E22" s="38">
        <v>2948</v>
      </c>
      <c r="F22" s="38">
        <v>1650</v>
      </c>
      <c r="G22" s="38">
        <v>399</v>
      </c>
      <c r="H22" s="38">
        <v>57</v>
      </c>
      <c r="I22" s="38">
        <v>187</v>
      </c>
      <c r="J22" s="38">
        <v>1550</v>
      </c>
      <c r="K22" s="38">
        <v>153</v>
      </c>
      <c r="L22" s="38">
        <v>330</v>
      </c>
      <c r="M22" s="38">
        <v>269</v>
      </c>
      <c r="N22" s="38">
        <v>112</v>
      </c>
      <c r="O22" s="38">
        <v>147</v>
      </c>
      <c r="P22" s="38">
        <v>238</v>
      </c>
      <c r="Q22" s="38">
        <v>294</v>
      </c>
      <c r="R22" s="38">
        <v>318</v>
      </c>
      <c r="S22" s="38">
        <v>112</v>
      </c>
      <c r="T22" s="38">
        <v>438</v>
      </c>
      <c r="U22" s="38">
        <v>288</v>
      </c>
      <c r="V22" s="38"/>
      <c r="W22" s="39"/>
      <c r="X22" s="39"/>
      <c r="Y22" s="7"/>
    </row>
    <row r="23" spans="1:31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 t="shared" ref="D23:X23" si="3">SUM(D18*D22)</f>
        <v>0</v>
      </c>
      <c r="E23" s="42">
        <f t="shared" si="3"/>
        <v>44.22</v>
      </c>
      <c r="F23" s="42">
        <f t="shared" si="3"/>
        <v>23.1</v>
      </c>
      <c r="G23" s="42">
        <f t="shared" si="3"/>
        <v>7.98</v>
      </c>
      <c r="H23" s="42">
        <f t="shared" si="3"/>
        <v>57</v>
      </c>
      <c r="I23" s="42">
        <f t="shared" si="3"/>
        <v>1.87</v>
      </c>
      <c r="J23" s="42">
        <f t="shared" si="3"/>
        <v>93</v>
      </c>
      <c r="K23" s="42">
        <f t="shared" si="3"/>
        <v>18.36</v>
      </c>
      <c r="L23" s="42">
        <f t="shared" si="3"/>
        <v>0</v>
      </c>
      <c r="M23" s="42">
        <f t="shared" si="3"/>
        <v>0</v>
      </c>
      <c r="N23" s="42">
        <f t="shared" si="3"/>
        <v>11.200000000000001</v>
      </c>
      <c r="O23" s="42">
        <f t="shared" si="3"/>
        <v>0.73499999999999999</v>
      </c>
      <c r="P23" s="42">
        <f t="shared" si="3"/>
        <v>1.6659999999999999</v>
      </c>
      <c r="Q23" s="42">
        <f t="shared" si="3"/>
        <v>23.52</v>
      </c>
      <c r="R23" s="42">
        <f t="shared" si="3"/>
        <v>22.26</v>
      </c>
      <c r="S23" s="42">
        <f t="shared" si="3"/>
        <v>0</v>
      </c>
      <c r="T23" s="42">
        <f t="shared" si="3"/>
        <v>8.76</v>
      </c>
      <c r="U23" s="42">
        <f t="shared" si="3"/>
        <v>5.76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340.39099999999996</v>
      </c>
    </row>
    <row r="24" spans="1:31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 t="shared" ref="D24:X24" si="4">SUM(D20*D22)</f>
        <v>9.1199999999999992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7.48</v>
      </c>
      <c r="J24" s="42">
        <f t="shared" si="4"/>
        <v>0</v>
      </c>
      <c r="K24" s="42">
        <f t="shared" si="4"/>
        <v>0</v>
      </c>
      <c r="L24" s="42">
        <f t="shared" si="4"/>
        <v>23.1</v>
      </c>
      <c r="M24" s="42">
        <f t="shared" si="4"/>
        <v>13.450000000000001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63.63000000000001</v>
      </c>
    </row>
    <row r="25" spans="1:31" x14ac:dyDescent="0.15">
      <c r="A25" s="82" t="s">
        <v>40</v>
      </c>
      <c r="B25" s="83"/>
      <c r="C25" s="44">
        <f>SUM(C23:C24)</f>
        <v>31.44</v>
      </c>
      <c r="D25" s="44">
        <f t="shared" ref="D25:X25" si="5">SUM(D23:D24)</f>
        <v>9.1199999999999992</v>
      </c>
      <c r="E25" s="44">
        <f t="shared" si="5"/>
        <v>44.22</v>
      </c>
      <c r="F25" s="44">
        <f t="shared" si="5"/>
        <v>23.1</v>
      </c>
      <c r="G25" s="44">
        <f t="shared" si="5"/>
        <v>7.98</v>
      </c>
      <c r="H25" s="44">
        <f t="shared" si="5"/>
        <v>57</v>
      </c>
      <c r="I25" s="44">
        <f t="shared" si="5"/>
        <v>9.3500000000000014</v>
      </c>
      <c r="J25" s="44">
        <f t="shared" si="5"/>
        <v>93</v>
      </c>
      <c r="K25" s="44">
        <f t="shared" si="5"/>
        <v>18.36</v>
      </c>
      <c r="L25" s="44">
        <f t="shared" si="5"/>
        <v>23.1</v>
      </c>
      <c r="M25" s="44">
        <f t="shared" si="5"/>
        <v>13.450000000000001</v>
      </c>
      <c r="N25" s="44">
        <f t="shared" si="5"/>
        <v>11.200000000000001</v>
      </c>
      <c r="O25" s="44">
        <f t="shared" si="5"/>
        <v>0.73499999999999999</v>
      </c>
      <c r="P25" s="44">
        <f t="shared" si="5"/>
        <v>1.6659999999999999</v>
      </c>
      <c r="Q25" s="44">
        <f t="shared" si="5"/>
        <v>23.52</v>
      </c>
      <c r="R25" s="44">
        <f t="shared" si="5"/>
        <v>22.26</v>
      </c>
      <c r="S25" s="44">
        <f t="shared" si="5"/>
        <v>0</v>
      </c>
      <c r="T25" s="44">
        <f t="shared" si="5"/>
        <v>8.76</v>
      </c>
      <c r="U25" s="44">
        <f t="shared" si="5"/>
        <v>5.76</v>
      </c>
      <c r="V25" s="44">
        <f t="shared" si="5"/>
        <v>0</v>
      </c>
      <c r="W25" s="44">
        <f t="shared" si="5"/>
        <v>0</v>
      </c>
      <c r="X25" s="44">
        <f t="shared" si="5"/>
        <v>0</v>
      </c>
      <c r="Y25" s="43">
        <f>SUM(C25:X25)</f>
        <v>404.02100000000002</v>
      </c>
    </row>
    <row r="26" spans="1:31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31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31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31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31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7"/>
    </row>
    <row r="35" spans="1:25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7"/>
    </row>
    <row r="39" spans="1:25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7"/>
    </row>
    <row r="43" spans="1:25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B15" sqref="B15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>
        <v>42923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63.75" thickBot="1" x14ac:dyDescent="0.2">
      <c r="A4" s="89"/>
      <c r="B4" s="90"/>
      <c r="C4" s="8" t="s">
        <v>5</v>
      </c>
      <c r="D4" s="9" t="s">
        <v>7</v>
      </c>
      <c r="E4" s="10" t="s">
        <v>8</v>
      </c>
      <c r="F4" s="10" t="s">
        <v>87</v>
      </c>
      <c r="G4" s="10" t="s">
        <v>88</v>
      </c>
      <c r="H4" s="10" t="s">
        <v>54</v>
      </c>
      <c r="I4" s="11" t="s">
        <v>62</v>
      </c>
      <c r="J4" s="10" t="s">
        <v>53</v>
      </c>
      <c r="K4" s="10" t="s">
        <v>57</v>
      </c>
      <c r="L4" s="10" t="s">
        <v>56</v>
      </c>
      <c r="M4" s="10" t="s">
        <v>89</v>
      </c>
      <c r="N4" s="11" t="s">
        <v>19</v>
      </c>
      <c r="O4" s="10" t="s">
        <v>13</v>
      </c>
      <c r="P4" s="10" t="s">
        <v>18</v>
      </c>
      <c r="Q4" s="10" t="s">
        <v>50</v>
      </c>
      <c r="R4" s="10" t="s">
        <v>17</v>
      </c>
      <c r="S4" s="10" t="s">
        <v>51</v>
      </c>
      <c r="T4" s="10" t="s">
        <v>20</v>
      </c>
      <c r="U4" s="11" t="s">
        <v>21</v>
      </c>
      <c r="V4" s="12" t="s">
        <v>90</v>
      </c>
      <c r="W4" s="9" t="s">
        <v>46</v>
      </c>
      <c r="X4" s="9" t="s">
        <v>16</v>
      </c>
      <c r="Y4" s="7"/>
    </row>
    <row r="5" spans="1:25" ht="10.5" customHeight="1" x14ac:dyDescent="0.15">
      <c r="A5" s="94" t="s">
        <v>22</v>
      </c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>
        <v>60</v>
      </c>
      <c r="R5" s="14"/>
      <c r="S5" s="14">
        <v>70</v>
      </c>
      <c r="T5" s="14"/>
      <c r="U5" s="14"/>
      <c r="V5" s="15"/>
      <c r="W5" s="15"/>
      <c r="X5" s="15"/>
      <c r="Y5" s="7"/>
    </row>
    <row r="6" spans="1:25" x14ac:dyDescent="0.15">
      <c r="A6" s="95"/>
      <c r="B6" s="16" t="s">
        <v>91</v>
      </c>
      <c r="C6" s="17"/>
      <c r="D6" s="17"/>
      <c r="E6" s="17"/>
      <c r="F6" s="17">
        <v>15</v>
      </c>
      <c r="G6" s="17">
        <v>30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8"/>
      <c r="X6" s="18"/>
      <c r="Y6" s="7"/>
    </row>
    <row r="7" spans="1:25" x14ac:dyDescent="0.15">
      <c r="A7" s="95"/>
      <c r="B7" s="16" t="s">
        <v>92</v>
      </c>
      <c r="C7" s="17"/>
      <c r="D7" s="17">
        <v>5</v>
      </c>
      <c r="E7" s="17">
        <v>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8"/>
      <c r="X7" s="18"/>
      <c r="Y7" s="7"/>
    </row>
    <row r="8" spans="1:25" ht="11.25" thickBot="1" x14ac:dyDescent="0.2">
      <c r="A8" s="96"/>
      <c r="B8" s="19" t="s">
        <v>73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7"/>
    </row>
    <row r="9" spans="1:25" ht="10.5" customHeight="1" x14ac:dyDescent="0.15">
      <c r="A9" s="94" t="s">
        <v>26</v>
      </c>
      <c r="B9" s="13" t="s">
        <v>49</v>
      </c>
      <c r="C9" s="14"/>
      <c r="D9" s="14"/>
      <c r="E9" s="14"/>
      <c r="F9" s="14"/>
      <c r="G9" s="14"/>
      <c r="H9" s="14">
        <v>40</v>
      </c>
      <c r="I9" s="14"/>
      <c r="J9" s="14"/>
      <c r="K9" s="14"/>
      <c r="L9" s="14">
        <v>40</v>
      </c>
      <c r="M9" s="14"/>
      <c r="N9" s="14"/>
      <c r="O9" s="14"/>
      <c r="P9" s="14"/>
      <c r="Q9" s="14"/>
      <c r="R9" s="14"/>
      <c r="S9" s="14"/>
      <c r="T9" s="14"/>
      <c r="U9" s="14">
        <v>3</v>
      </c>
      <c r="V9" s="15"/>
      <c r="W9" s="15"/>
      <c r="X9" s="15"/>
      <c r="Y9" s="7"/>
    </row>
    <row r="10" spans="1:25" x14ac:dyDescent="0.15">
      <c r="A10" s="95"/>
      <c r="B10" s="22" t="s">
        <v>127</v>
      </c>
      <c r="C10" s="17"/>
      <c r="D10" s="17">
        <v>7</v>
      </c>
      <c r="E10" s="17"/>
      <c r="F10" s="17"/>
      <c r="G10" s="17"/>
      <c r="H10" s="17"/>
      <c r="I10" s="17"/>
      <c r="J10" s="17"/>
      <c r="K10" s="17">
        <v>100</v>
      </c>
      <c r="L10" s="17"/>
      <c r="M10" s="17">
        <v>30</v>
      </c>
      <c r="N10" s="17"/>
      <c r="O10" s="17">
        <v>45</v>
      </c>
      <c r="P10" s="17"/>
      <c r="Q10" s="17"/>
      <c r="R10" s="17"/>
      <c r="S10" s="17"/>
      <c r="T10" s="17"/>
      <c r="U10" s="17">
        <v>5</v>
      </c>
      <c r="V10" s="18"/>
      <c r="W10" s="18">
        <f>1/20</f>
        <v>0.05</v>
      </c>
      <c r="X10" s="18">
        <v>5</v>
      </c>
      <c r="Y10" s="7"/>
    </row>
    <row r="11" spans="1:25" x14ac:dyDescent="0.15">
      <c r="A11" s="95"/>
      <c r="B11" s="22" t="s">
        <v>73</v>
      </c>
      <c r="C11" s="17">
        <v>40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7"/>
    </row>
    <row r="12" spans="1:25" ht="11.25" thickBot="1" x14ac:dyDescent="0.2">
      <c r="A12" s="96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7"/>
    </row>
    <row r="13" spans="1:25" ht="10.5" customHeight="1" x14ac:dyDescent="0.15">
      <c r="A13" s="94" t="s">
        <v>30</v>
      </c>
      <c r="B13" s="13" t="s">
        <v>20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>
        <v>30</v>
      </c>
      <c r="U13" s="14"/>
      <c r="V13" s="15"/>
      <c r="W13" s="15"/>
      <c r="X13" s="15"/>
      <c r="Y13" s="7"/>
    </row>
    <row r="14" spans="1:25" x14ac:dyDescent="0.15">
      <c r="A14" s="95"/>
      <c r="B14" s="16" t="s">
        <v>93</v>
      </c>
      <c r="C14" s="17"/>
      <c r="D14" s="17">
        <v>9</v>
      </c>
      <c r="E14" s="17"/>
      <c r="F14" s="17"/>
      <c r="G14" s="17"/>
      <c r="H14" s="17"/>
      <c r="I14" s="17"/>
      <c r="J14" s="17">
        <v>9</v>
      </c>
      <c r="K14" s="17"/>
      <c r="L14" s="17"/>
      <c r="M14" s="17"/>
      <c r="N14" s="17">
        <v>28</v>
      </c>
      <c r="O14" s="17"/>
      <c r="P14" s="17">
        <f>1/10</f>
        <v>0.1</v>
      </c>
      <c r="Q14" s="17"/>
      <c r="R14" s="17"/>
      <c r="S14" s="17"/>
      <c r="T14" s="17"/>
      <c r="U14" s="17"/>
      <c r="V14" s="18">
        <v>18</v>
      </c>
      <c r="W14" s="18"/>
      <c r="X14" s="18"/>
      <c r="Y14" s="7"/>
    </row>
    <row r="15" spans="1:25" x14ac:dyDescent="0.15">
      <c r="A15" s="95"/>
      <c r="B15" s="16" t="s">
        <v>94</v>
      </c>
      <c r="C15" s="17">
        <v>40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>
        <v>100</v>
      </c>
      <c r="S15" s="17"/>
      <c r="T15" s="17"/>
      <c r="U15" s="17"/>
      <c r="V15" s="18"/>
      <c r="W15" s="18"/>
      <c r="X15" s="18"/>
      <c r="Y15" s="7"/>
    </row>
    <row r="16" spans="1:25" ht="11.25" thickBot="1" x14ac:dyDescent="0.2">
      <c r="A16" s="97"/>
      <c r="B16" s="19" t="s">
        <v>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12</v>
      </c>
      <c r="E17" s="25">
        <f t="shared" si="0"/>
        <v>7</v>
      </c>
      <c r="F17" s="25">
        <f t="shared" si="0"/>
        <v>15</v>
      </c>
      <c r="G17" s="25">
        <f t="shared" si="0"/>
        <v>30</v>
      </c>
      <c r="H17" s="25">
        <f t="shared" si="0"/>
        <v>40</v>
      </c>
      <c r="I17" s="25">
        <f t="shared" si="0"/>
        <v>0</v>
      </c>
      <c r="J17" s="25">
        <f t="shared" si="0"/>
        <v>0</v>
      </c>
      <c r="K17" s="25">
        <f t="shared" si="0"/>
        <v>100</v>
      </c>
      <c r="L17" s="25">
        <f t="shared" si="0"/>
        <v>40</v>
      </c>
      <c r="M17" s="25">
        <f t="shared" si="0"/>
        <v>30</v>
      </c>
      <c r="N17" s="25">
        <f t="shared" si="0"/>
        <v>0</v>
      </c>
      <c r="O17" s="25">
        <f t="shared" si="0"/>
        <v>45</v>
      </c>
      <c r="P17" s="25">
        <f t="shared" si="0"/>
        <v>0</v>
      </c>
      <c r="Q17" s="25">
        <f t="shared" si="0"/>
        <v>60</v>
      </c>
      <c r="R17" s="25">
        <f t="shared" si="0"/>
        <v>0</v>
      </c>
      <c r="S17" s="25">
        <f t="shared" si="0"/>
        <v>70</v>
      </c>
      <c r="T17" s="25">
        <f t="shared" si="0"/>
        <v>0</v>
      </c>
      <c r="U17" s="25">
        <f t="shared" si="0"/>
        <v>8</v>
      </c>
      <c r="V17" s="25">
        <f t="shared" si="0"/>
        <v>0</v>
      </c>
      <c r="W17" s="25">
        <f t="shared" si="0"/>
        <v>0.05</v>
      </c>
      <c r="X17" s="25">
        <f t="shared" si="0"/>
        <v>5</v>
      </c>
      <c r="Y17" s="7"/>
    </row>
    <row r="18" spans="1:25" x14ac:dyDescent="0.15">
      <c r="A18" s="27"/>
      <c r="B18" s="28" t="s">
        <v>34</v>
      </c>
      <c r="C18" s="29">
        <f>SUM(A17*C17)/1000</f>
        <v>0.08</v>
      </c>
      <c r="D18" s="29">
        <f>+(A17*D17)/1000</f>
        <v>1.2E-2</v>
      </c>
      <c r="E18" s="29">
        <f>+(A17*E17)/1000</f>
        <v>7.0000000000000001E-3</v>
      </c>
      <c r="F18" s="29">
        <f>+(A17*F17)/1000</f>
        <v>1.4999999999999999E-2</v>
      </c>
      <c r="G18" s="29">
        <f>+(A17*G17)/1000</f>
        <v>0.03</v>
      </c>
      <c r="H18" s="29">
        <f>+(A17*H17)/1000</f>
        <v>0.04</v>
      </c>
      <c r="I18" s="29">
        <f>+(A17*I17)/1000</f>
        <v>0</v>
      </c>
      <c r="J18" s="29">
        <f>+(A17*J17)/1000</f>
        <v>0</v>
      </c>
      <c r="K18" s="29">
        <f>+(A17*K17)/1000</f>
        <v>0.1</v>
      </c>
      <c r="L18" s="29">
        <f>+(A17*L17)/1000</f>
        <v>0.04</v>
      </c>
      <c r="M18" s="29">
        <f>+(A17*M17)/1000</f>
        <v>0.03</v>
      </c>
      <c r="N18" s="29">
        <f>+(A17*N17)/1000</f>
        <v>0</v>
      </c>
      <c r="O18" s="29">
        <f>+(A17*O17)/1000</f>
        <v>4.4999999999999998E-2</v>
      </c>
      <c r="P18" s="29">
        <f>+(A17*P17)/1000</f>
        <v>0</v>
      </c>
      <c r="Q18" s="29">
        <f>+(A17*Q17)/1000</f>
        <v>0.06</v>
      </c>
      <c r="R18" s="29">
        <f>+(A17*R17)/1000</f>
        <v>0</v>
      </c>
      <c r="S18" s="29">
        <f>+(A17*S17)/1000</f>
        <v>7.0000000000000007E-2</v>
      </c>
      <c r="T18" s="29">
        <f>+(A17*T17)/1000</f>
        <v>0</v>
      </c>
      <c r="U18" s="29">
        <f>+(A17*U17)/1000</f>
        <v>8.0000000000000002E-3</v>
      </c>
      <c r="V18" s="29">
        <f>+(A17*V17)/1000</f>
        <v>0</v>
      </c>
      <c r="W18" s="29">
        <f>+(A17*W17)</f>
        <v>0.05</v>
      </c>
      <c r="X18" s="29">
        <f>+(A17*X17)/1000</f>
        <v>5.0000000000000001E-3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X19" si="1">SUM(D13:D16)</f>
        <v>9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9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28</v>
      </c>
      <c r="O19" s="30">
        <f t="shared" si="1"/>
        <v>0</v>
      </c>
      <c r="P19" s="30">
        <f t="shared" si="1"/>
        <v>0.1</v>
      </c>
      <c r="Q19" s="30">
        <f t="shared" si="1"/>
        <v>0</v>
      </c>
      <c r="R19" s="30">
        <f t="shared" si="1"/>
        <v>100</v>
      </c>
      <c r="S19" s="30">
        <f t="shared" si="1"/>
        <v>0</v>
      </c>
      <c r="T19" s="30">
        <f t="shared" si="1"/>
        <v>30</v>
      </c>
      <c r="U19" s="30">
        <f t="shared" si="1"/>
        <v>0</v>
      </c>
      <c r="V19" s="30">
        <f t="shared" si="1"/>
        <v>18</v>
      </c>
      <c r="W19" s="30">
        <f t="shared" si="1"/>
        <v>0</v>
      </c>
      <c r="X19" s="30">
        <f t="shared" si="1"/>
        <v>0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8.9999999999999993E-3</v>
      </c>
      <c r="E20" s="34">
        <f>+(A19*E19)/1000</f>
        <v>0</v>
      </c>
      <c r="F20" s="34">
        <f>+(A19*F19)/1000</f>
        <v>0</v>
      </c>
      <c r="G20" s="34">
        <f>+(A19*G19)/1000</f>
        <v>0</v>
      </c>
      <c r="H20" s="34">
        <f>+(A19*H19)/1000</f>
        <v>0</v>
      </c>
      <c r="I20" s="34">
        <f>+(A19*I19)/1000</f>
        <v>0</v>
      </c>
      <c r="J20" s="34">
        <f>+(A19*J19)/1000</f>
        <v>8.9999999999999993E-3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2.8000000000000001E-2</v>
      </c>
      <c r="O20" s="34">
        <f>+(A19*O19)/1000</f>
        <v>0</v>
      </c>
      <c r="P20" s="34">
        <f>+(A19*P19)</f>
        <v>0.1</v>
      </c>
      <c r="Q20" s="34">
        <f>+(A19*Q19)/1000</f>
        <v>0</v>
      </c>
      <c r="R20" s="34">
        <f>+(A19*R19)/1000</f>
        <v>0.1</v>
      </c>
      <c r="S20" s="34">
        <f>+(A19*S19)/1000</f>
        <v>0</v>
      </c>
      <c r="T20" s="34">
        <f>+(A19*T19)/1000</f>
        <v>0.03</v>
      </c>
      <c r="U20" s="34">
        <f>+(A19*U19)/1000</f>
        <v>0</v>
      </c>
      <c r="V20" s="34">
        <f>+(A19*V19)/1000</f>
        <v>1.7999999999999999E-2</v>
      </c>
      <c r="W20" s="35">
        <f>+(A19*W19)</f>
        <v>0</v>
      </c>
      <c r="X20" s="35">
        <f>+(A19*X19)/1000</f>
        <v>0</v>
      </c>
      <c r="Y20" s="7"/>
    </row>
    <row r="21" spans="1:25" x14ac:dyDescent="0.15">
      <c r="A21" s="98" t="s">
        <v>37</v>
      </c>
      <c r="B21" s="99"/>
      <c r="C21" s="36">
        <f>+C20+C18</f>
        <v>0.12</v>
      </c>
      <c r="D21" s="36">
        <f t="shared" ref="D21:X21" si="2">+D20+D18</f>
        <v>2.0999999999999998E-2</v>
      </c>
      <c r="E21" s="36">
        <f t="shared" si="2"/>
        <v>7.0000000000000001E-3</v>
      </c>
      <c r="F21" s="36">
        <f t="shared" si="2"/>
        <v>1.4999999999999999E-2</v>
      </c>
      <c r="G21" s="36">
        <f t="shared" si="2"/>
        <v>0.03</v>
      </c>
      <c r="H21" s="36">
        <f t="shared" si="2"/>
        <v>0.04</v>
      </c>
      <c r="I21" s="36">
        <f t="shared" si="2"/>
        <v>0</v>
      </c>
      <c r="J21" s="36">
        <f t="shared" si="2"/>
        <v>8.9999999999999993E-3</v>
      </c>
      <c r="K21" s="36">
        <f t="shared" si="2"/>
        <v>0.1</v>
      </c>
      <c r="L21" s="36">
        <f t="shared" si="2"/>
        <v>0.04</v>
      </c>
      <c r="M21" s="36">
        <f t="shared" si="2"/>
        <v>0.03</v>
      </c>
      <c r="N21" s="36">
        <f t="shared" si="2"/>
        <v>2.8000000000000001E-2</v>
      </c>
      <c r="O21" s="36">
        <f t="shared" si="2"/>
        <v>4.4999999999999998E-2</v>
      </c>
      <c r="P21" s="36">
        <f t="shared" si="2"/>
        <v>0.1</v>
      </c>
      <c r="Q21" s="36">
        <f t="shared" si="2"/>
        <v>0.06</v>
      </c>
      <c r="R21" s="36">
        <f t="shared" si="2"/>
        <v>0.1</v>
      </c>
      <c r="S21" s="36">
        <f t="shared" si="2"/>
        <v>7.0000000000000007E-2</v>
      </c>
      <c r="T21" s="36">
        <f t="shared" si="2"/>
        <v>0.03</v>
      </c>
      <c r="U21" s="36">
        <f t="shared" si="2"/>
        <v>8.0000000000000002E-3</v>
      </c>
      <c r="V21" s="36">
        <f t="shared" si="2"/>
        <v>1.7999999999999999E-2</v>
      </c>
      <c r="W21" s="37">
        <f t="shared" si="2"/>
        <v>0.05</v>
      </c>
      <c r="X21" s="37">
        <f t="shared" si="2"/>
        <v>5.0000000000000001E-3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2948</v>
      </c>
      <c r="E22" s="38">
        <v>1650</v>
      </c>
      <c r="F22" s="38">
        <v>297</v>
      </c>
      <c r="G22" s="38">
        <v>884</v>
      </c>
      <c r="H22" s="38">
        <v>208</v>
      </c>
      <c r="I22" s="38">
        <v>784</v>
      </c>
      <c r="J22" s="38">
        <v>708</v>
      </c>
      <c r="K22" s="38">
        <v>153</v>
      </c>
      <c r="L22" s="38">
        <v>154</v>
      </c>
      <c r="M22" s="38">
        <v>117</v>
      </c>
      <c r="N22" s="38">
        <v>227</v>
      </c>
      <c r="O22" s="38">
        <v>2644</v>
      </c>
      <c r="P22" s="38">
        <v>57</v>
      </c>
      <c r="Q22" s="38">
        <v>294</v>
      </c>
      <c r="R22" s="38">
        <v>330</v>
      </c>
      <c r="S22" s="38">
        <v>318</v>
      </c>
      <c r="T22" s="38">
        <v>858</v>
      </c>
      <c r="U22" s="38">
        <v>147</v>
      </c>
      <c r="V22" s="38">
        <v>306</v>
      </c>
      <c r="W22" s="39">
        <v>112</v>
      </c>
      <c r="X22" s="39">
        <v>238</v>
      </c>
      <c r="Y22" s="7"/>
    </row>
    <row r="23" spans="1:25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 t="shared" ref="D23:X23" si="3">SUM(D18*D22)</f>
        <v>35.375999999999998</v>
      </c>
      <c r="E23" s="42">
        <f t="shared" si="3"/>
        <v>11.55</v>
      </c>
      <c r="F23" s="42">
        <f t="shared" si="3"/>
        <v>4.4550000000000001</v>
      </c>
      <c r="G23" s="42">
        <f t="shared" si="3"/>
        <v>26.52</v>
      </c>
      <c r="H23" s="42">
        <f t="shared" si="3"/>
        <v>8.32</v>
      </c>
      <c r="I23" s="42">
        <f t="shared" si="3"/>
        <v>0</v>
      </c>
      <c r="J23" s="42">
        <f t="shared" si="3"/>
        <v>0</v>
      </c>
      <c r="K23" s="42">
        <f t="shared" si="3"/>
        <v>15.3</v>
      </c>
      <c r="L23" s="42">
        <f t="shared" si="3"/>
        <v>6.16</v>
      </c>
      <c r="M23" s="42">
        <f t="shared" si="3"/>
        <v>3.51</v>
      </c>
      <c r="N23" s="42">
        <f t="shared" si="3"/>
        <v>0</v>
      </c>
      <c r="O23" s="42">
        <f t="shared" si="3"/>
        <v>118.97999999999999</v>
      </c>
      <c r="P23" s="42">
        <f t="shared" si="3"/>
        <v>0</v>
      </c>
      <c r="Q23" s="42">
        <f t="shared" si="3"/>
        <v>17.64</v>
      </c>
      <c r="R23" s="42">
        <f t="shared" si="3"/>
        <v>0</v>
      </c>
      <c r="S23" s="42">
        <f t="shared" si="3"/>
        <v>22.26</v>
      </c>
      <c r="T23" s="42">
        <f t="shared" si="3"/>
        <v>0</v>
      </c>
      <c r="U23" s="42">
        <f t="shared" si="3"/>
        <v>1.1759999999999999</v>
      </c>
      <c r="V23" s="42">
        <f t="shared" si="3"/>
        <v>0</v>
      </c>
      <c r="W23" s="42">
        <f t="shared" si="3"/>
        <v>5.6000000000000005</v>
      </c>
      <c r="X23" s="42">
        <f t="shared" si="3"/>
        <v>1.19</v>
      </c>
      <c r="Y23" s="43">
        <f>SUM(C23:X23)</f>
        <v>298.99699999999996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 t="shared" ref="D24:X24" si="4">SUM(D20*D22)</f>
        <v>26.531999999999996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6.3719999999999999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6.3559999999999999</v>
      </c>
      <c r="O24" s="42">
        <f t="shared" si="4"/>
        <v>0</v>
      </c>
      <c r="P24" s="42">
        <f t="shared" si="4"/>
        <v>5.7</v>
      </c>
      <c r="Q24" s="42">
        <f t="shared" si="4"/>
        <v>0</v>
      </c>
      <c r="R24" s="42">
        <f t="shared" si="4"/>
        <v>33</v>
      </c>
      <c r="S24" s="42">
        <f t="shared" si="4"/>
        <v>0</v>
      </c>
      <c r="T24" s="42">
        <f t="shared" si="4"/>
        <v>25.74</v>
      </c>
      <c r="U24" s="42">
        <f t="shared" si="4"/>
        <v>0</v>
      </c>
      <c r="V24" s="42">
        <f t="shared" si="4"/>
        <v>5.508</v>
      </c>
      <c r="W24" s="42">
        <f t="shared" si="4"/>
        <v>0</v>
      </c>
      <c r="X24" s="42">
        <f t="shared" si="4"/>
        <v>0</v>
      </c>
      <c r="Y24" s="43">
        <f>SUM(C24:X24)</f>
        <v>119.68799999999999</v>
      </c>
    </row>
    <row r="25" spans="1:25" x14ac:dyDescent="0.15">
      <c r="A25" s="82" t="s">
        <v>40</v>
      </c>
      <c r="B25" s="83"/>
      <c r="C25" s="44">
        <f>SUM(C23:C24)</f>
        <v>31.44</v>
      </c>
      <c r="D25" s="44">
        <f t="shared" ref="D25:X25" si="5">SUM(D23:D24)</f>
        <v>61.907999999999994</v>
      </c>
      <c r="E25" s="44">
        <f t="shared" si="5"/>
        <v>11.55</v>
      </c>
      <c r="F25" s="44">
        <f t="shared" si="5"/>
        <v>4.4550000000000001</v>
      </c>
      <c r="G25" s="44">
        <f t="shared" si="5"/>
        <v>26.52</v>
      </c>
      <c r="H25" s="44">
        <f t="shared" si="5"/>
        <v>8.32</v>
      </c>
      <c r="I25" s="44">
        <f t="shared" si="5"/>
        <v>0</v>
      </c>
      <c r="J25" s="44">
        <f t="shared" si="5"/>
        <v>6.3719999999999999</v>
      </c>
      <c r="K25" s="44">
        <f t="shared" si="5"/>
        <v>15.3</v>
      </c>
      <c r="L25" s="44">
        <f t="shared" si="5"/>
        <v>6.16</v>
      </c>
      <c r="M25" s="44">
        <f t="shared" si="5"/>
        <v>3.51</v>
      </c>
      <c r="N25" s="44">
        <f t="shared" si="5"/>
        <v>6.3559999999999999</v>
      </c>
      <c r="O25" s="44">
        <f t="shared" si="5"/>
        <v>118.97999999999999</v>
      </c>
      <c r="P25" s="44">
        <f t="shared" si="5"/>
        <v>5.7</v>
      </c>
      <c r="Q25" s="44">
        <f t="shared" si="5"/>
        <v>17.64</v>
      </c>
      <c r="R25" s="44">
        <f t="shared" si="5"/>
        <v>33</v>
      </c>
      <c r="S25" s="44">
        <f t="shared" si="5"/>
        <v>22.26</v>
      </c>
      <c r="T25" s="44">
        <f t="shared" si="5"/>
        <v>25.74</v>
      </c>
      <c r="U25" s="44">
        <f t="shared" si="5"/>
        <v>1.1759999999999999</v>
      </c>
      <c r="V25" s="44">
        <f t="shared" si="5"/>
        <v>5.508</v>
      </c>
      <c r="W25" s="44">
        <f t="shared" si="5"/>
        <v>5.6000000000000005</v>
      </c>
      <c r="X25" s="44">
        <f t="shared" si="5"/>
        <v>1.19</v>
      </c>
      <c r="Y25" s="43">
        <f>SUM(C25:X25)</f>
        <v>418.68499999999995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7"/>
    </row>
    <row r="35" spans="1:25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7"/>
    </row>
    <row r="39" spans="1:25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7"/>
    </row>
    <row r="43" spans="1:25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A51:B51"/>
    <mergeCell ref="A55:B55"/>
    <mergeCell ref="A58:B58"/>
    <mergeCell ref="H58:K58"/>
    <mergeCell ref="P58:S58"/>
    <mergeCell ref="A52:B52"/>
    <mergeCell ref="A43:A46"/>
    <mergeCell ref="A28:B28"/>
    <mergeCell ref="H28:K28"/>
    <mergeCell ref="P28:S28"/>
    <mergeCell ref="B31:J31"/>
    <mergeCell ref="M31:Q31"/>
    <mergeCell ref="R31:V31"/>
    <mergeCell ref="P32:S32"/>
    <mergeCell ref="A33:B34"/>
    <mergeCell ref="C33:V33"/>
    <mergeCell ref="A35:A38"/>
    <mergeCell ref="A39:A42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T13" sqref="T13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>
        <v>42926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55.5" thickBot="1" x14ac:dyDescent="0.2">
      <c r="A4" s="89"/>
      <c r="B4" s="90"/>
      <c r="C4" s="8" t="s">
        <v>5</v>
      </c>
      <c r="D4" s="9" t="s">
        <v>6</v>
      </c>
      <c r="E4" s="10" t="s">
        <v>8</v>
      </c>
      <c r="F4" s="10"/>
      <c r="G4" s="10" t="s">
        <v>17</v>
      </c>
      <c r="H4" s="10" t="s">
        <v>53</v>
      </c>
      <c r="I4" s="11" t="s">
        <v>7</v>
      </c>
      <c r="J4" s="10" t="s">
        <v>55</v>
      </c>
      <c r="K4" s="10" t="s">
        <v>10</v>
      </c>
      <c r="L4" s="10" t="s">
        <v>57</v>
      </c>
      <c r="M4" s="10" t="s">
        <v>16</v>
      </c>
      <c r="N4" s="11" t="s">
        <v>96</v>
      </c>
      <c r="O4" s="10" t="s">
        <v>11</v>
      </c>
      <c r="P4" s="10" t="s">
        <v>50</v>
      </c>
      <c r="Q4" s="10" t="s">
        <v>64</v>
      </c>
      <c r="R4" s="10" t="s">
        <v>21</v>
      </c>
      <c r="S4" s="10" t="s">
        <v>66</v>
      </c>
      <c r="T4" s="10" t="s">
        <v>19</v>
      </c>
      <c r="U4" s="11" t="s">
        <v>17</v>
      </c>
      <c r="V4" s="12" t="s">
        <v>116</v>
      </c>
      <c r="W4" s="9" t="s">
        <v>9</v>
      </c>
      <c r="X4" s="9"/>
      <c r="Y4" s="7"/>
    </row>
    <row r="5" spans="1:25" x14ac:dyDescent="0.15">
      <c r="A5" s="94" t="s">
        <v>22</v>
      </c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>
        <v>60</v>
      </c>
      <c r="Q5" s="14">
        <v>50</v>
      </c>
      <c r="R5" s="14"/>
      <c r="S5" s="14"/>
      <c r="T5" s="14"/>
      <c r="U5" s="14"/>
      <c r="V5" s="15"/>
      <c r="W5" s="15"/>
      <c r="X5" s="15"/>
      <c r="Y5" s="7"/>
    </row>
    <row r="6" spans="1:25" x14ac:dyDescent="0.15">
      <c r="A6" s="95"/>
      <c r="B6" s="16" t="s">
        <v>97</v>
      </c>
      <c r="C6" s="17">
        <v>20</v>
      </c>
      <c r="D6" s="17"/>
      <c r="E6" s="17"/>
      <c r="F6" s="17"/>
      <c r="G6" s="17"/>
      <c r="H6" s="17"/>
      <c r="I6" s="17">
        <v>7</v>
      </c>
      <c r="J6" s="17"/>
      <c r="K6" s="17"/>
      <c r="L6" s="17"/>
      <c r="M6" s="17"/>
      <c r="N6" s="17"/>
      <c r="O6" s="17"/>
      <c r="P6" s="17"/>
      <c r="Q6" s="17"/>
      <c r="R6" s="17"/>
      <c r="S6" s="17">
        <v>1</v>
      </c>
      <c r="T6" s="17"/>
      <c r="U6" s="17"/>
      <c r="V6" s="18"/>
      <c r="W6" s="18"/>
      <c r="X6" s="18"/>
      <c r="Y6" s="7"/>
    </row>
    <row r="7" spans="1:25" x14ac:dyDescent="0.15">
      <c r="A7" s="95"/>
      <c r="B7" s="16" t="s">
        <v>115</v>
      </c>
      <c r="C7" s="17"/>
      <c r="D7" s="17"/>
      <c r="E7" s="17">
        <v>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>
        <v>10</v>
      </c>
      <c r="Q7" s="17">
        <v>20</v>
      </c>
      <c r="R7" s="17"/>
      <c r="S7" s="17"/>
      <c r="T7" s="17"/>
      <c r="U7" s="17"/>
      <c r="V7" s="18">
        <v>30</v>
      </c>
      <c r="W7" s="18">
        <v>20</v>
      </c>
      <c r="X7" s="18"/>
      <c r="Y7" s="7"/>
    </row>
    <row r="8" spans="1:25" ht="11.25" thickBot="1" x14ac:dyDescent="0.2">
      <c r="A8" s="96"/>
      <c r="B8" s="19" t="s">
        <v>25</v>
      </c>
      <c r="C8" s="20">
        <v>20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7"/>
    </row>
    <row r="9" spans="1:25" x14ac:dyDescent="0.15">
      <c r="A9" s="94" t="s">
        <v>26</v>
      </c>
      <c r="B9" s="13" t="s">
        <v>98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>
        <v>40</v>
      </c>
      <c r="P9" s="14"/>
      <c r="Q9" s="14"/>
      <c r="R9" s="14"/>
      <c r="S9" s="14"/>
      <c r="T9" s="14"/>
      <c r="U9" s="14"/>
      <c r="V9" s="15"/>
      <c r="W9" s="15"/>
      <c r="X9" s="15"/>
      <c r="Y9" s="7"/>
    </row>
    <row r="10" spans="1:25" x14ac:dyDescent="0.15">
      <c r="A10" s="95"/>
      <c r="B10" s="22" t="s">
        <v>99</v>
      </c>
      <c r="C10" s="17"/>
      <c r="D10" s="17"/>
      <c r="E10" s="17"/>
      <c r="F10" s="17"/>
      <c r="G10" s="17"/>
      <c r="H10" s="17"/>
      <c r="I10" s="17">
        <v>8</v>
      </c>
      <c r="J10" s="17">
        <v>70</v>
      </c>
      <c r="K10" s="17">
        <v>20</v>
      </c>
      <c r="L10" s="17">
        <v>20</v>
      </c>
      <c r="M10" s="17">
        <v>5</v>
      </c>
      <c r="N10" s="17"/>
      <c r="O10" s="17">
        <v>10</v>
      </c>
      <c r="P10" s="17"/>
      <c r="Q10" s="17"/>
      <c r="R10" s="17">
        <v>5</v>
      </c>
      <c r="S10" s="17"/>
      <c r="T10" s="17"/>
      <c r="U10" s="17"/>
      <c r="V10" s="18"/>
      <c r="W10" s="18"/>
      <c r="X10" s="18"/>
      <c r="Y10" s="7"/>
    </row>
    <row r="11" spans="1:25" x14ac:dyDescent="0.15">
      <c r="A11" s="95"/>
      <c r="B11" s="22" t="s">
        <v>8</v>
      </c>
      <c r="C11" s="17"/>
      <c r="D11" s="17"/>
      <c r="E11" s="17">
        <v>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7"/>
    </row>
    <row r="12" spans="1:25" ht="11.25" thickBot="1" x14ac:dyDescent="0.2">
      <c r="A12" s="96"/>
      <c r="B12" s="19" t="s">
        <v>25</v>
      </c>
      <c r="C12" s="20">
        <v>40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7"/>
    </row>
    <row r="13" spans="1:25" x14ac:dyDescent="0.15">
      <c r="A13" s="94" t="s">
        <v>30</v>
      </c>
      <c r="B13" s="13" t="s">
        <v>100</v>
      </c>
      <c r="C13" s="14"/>
      <c r="D13" s="14">
        <v>2</v>
      </c>
      <c r="E13" s="14"/>
      <c r="F13" s="14"/>
      <c r="G13" s="14">
        <v>20</v>
      </c>
      <c r="H13" s="14"/>
      <c r="I13" s="14"/>
      <c r="J13" s="14"/>
      <c r="K13" s="14"/>
      <c r="L13" s="14">
        <v>30</v>
      </c>
      <c r="M13" s="14">
        <v>3</v>
      </c>
      <c r="N13" s="14"/>
      <c r="O13" s="14"/>
      <c r="P13" s="14"/>
      <c r="Q13" s="14"/>
      <c r="R13" s="14"/>
      <c r="S13" s="14"/>
      <c r="T13" s="14">
        <v>40</v>
      </c>
      <c r="U13" s="14"/>
      <c r="V13" s="15"/>
      <c r="W13" s="15"/>
      <c r="X13" s="15"/>
      <c r="Y13" s="7"/>
    </row>
    <row r="14" spans="1:25" x14ac:dyDescent="0.15">
      <c r="A14" s="95"/>
      <c r="B14" s="16" t="s">
        <v>56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v>60</v>
      </c>
      <c r="O14" s="17"/>
      <c r="P14" s="17"/>
      <c r="Q14" s="17"/>
      <c r="R14" s="17"/>
      <c r="S14" s="17"/>
      <c r="T14" s="17"/>
      <c r="U14" s="17"/>
      <c r="V14" s="18"/>
      <c r="W14" s="18"/>
      <c r="X14" s="18"/>
      <c r="Y14" s="7"/>
    </row>
    <row r="15" spans="1:25" x14ac:dyDescent="0.15">
      <c r="A15" s="95"/>
      <c r="B15" s="16" t="s">
        <v>17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v>100</v>
      </c>
      <c r="V15" s="18"/>
      <c r="W15" s="18"/>
      <c r="X15" s="18"/>
      <c r="Y15" s="7"/>
    </row>
    <row r="16" spans="1:25" ht="11.25" thickBot="1" x14ac:dyDescent="0.2">
      <c r="A16" s="97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X17" si="0">SUM(D5:D12)</f>
        <v>0</v>
      </c>
      <c r="E17" s="25">
        <f t="shared" si="0"/>
        <v>14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15</v>
      </c>
      <c r="J17" s="25">
        <f t="shared" si="0"/>
        <v>70</v>
      </c>
      <c r="K17" s="25">
        <f t="shared" si="0"/>
        <v>20</v>
      </c>
      <c r="L17" s="25">
        <f t="shared" si="0"/>
        <v>20</v>
      </c>
      <c r="M17" s="25">
        <f t="shared" si="0"/>
        <v>5</v>
      </c>
      <c r="N17" s="25">
        <f t="shared" si="0"/>
        <v>0</v>
      </c>
      <c r="O17" s="25">
        <f t="shared" si="0"/>
        <v>50</v>
      </c>
      <c r="P17" s="25">
        <f t="shared" si="0"/>
        <v>70</v>
      </c>
      <c r="Q17" s="25">
        <f t="shared" si="0"/>
        <v>70</v>
      </c>
      <c r="R17" s="25">
        <f t="shared" si="0"/>
        <v>5</v>
      </c>
      <c r="S17" s="25">
        <f t="shared" si="0"/>
        <v>1</v>
      </c>
      <c r="T17" s="25">
        <f t="shared" si="0"/>
        <v>0</v>
      </c>
      <c r="U17" s="25">
        <f t="shared" si="0"/>
        <v>0</v>
      </c>
      <c r="V17" s="25">
        <f t="shared" si="0"/>
        <v>30</v>
      </c>
      <c r="W17" s="25">
        <f t="shared" si="0"/>
        <v>20</v>
      </c>
      <c r="X17" s="25">
        <f t="shared" si="0"/>
        <v>0</v>
      </c>
      <c r="Y17" s="7"/>
    </row>
    <row r="18" spans="1:25" x14ac:dyDescent="0.15">
      <c r="A18" s="27"/>
      <c r="B18" s="28" t="s">
        <v>34</v>
      </c>
      <c r="C18" s="29">
        <f>SUM(A17*C17)/1000</f>
        <v>0.08</v>
      </c>
      <c r="D18" s="29">
        <f>+(A17*D17)/1000</f>
        <v>0</v>
      </c>
      <c r="E18" s="29">
        <f>+(A17*E17)/1000</f>
        <v>1.4E-2</v>
      </c>
      <c r="F18" s="29">
        <f>+(A17*F17)/1000</f>
        <v>0</v>
      </c>
      <c r="G18" s="29">
        <f>+(A17*G17)/1000</f>
        <v>0</v>
      </c>
      <c r="H18" s="29">
        <f>+(A17*H17)/1000</f>
        <v>0</v>
      </c>
      <c r="I18" s="29">
        <f>+(A17*I17)/1000</f>
        <v>1.4999999999999999E-2</v>
      </c>
      <c r="J18" s="29">
        <f>+(A17*J17)/1000</f>
        <v>7.0000000000000007E-2</v>
      </c>
      <c r="K18" s="29">
        <f>+(A17*K17)/1000</f>
        <v>0.02</v>
      </c>
      <c r="L18" s="29">
        <f>+(A17*L17)/1000</f>
        <v>0.02</v>
      </c>
      <c r="M18" s="29">
        <f>+(A17*M17)/1000</f>
        <v>5.0000000000000001E-3</v>
      </c>
      <c r="N18" s="29">
        <f>+(A17*N17)/1000</f>
        <v>0</v>
      </c>
      <c r="O18" s="29">
        <f>+(A17*O17)/1000</f>
        <v>0.05</v>
      </c>
      <c r="P18" s="29">
        <f>+(A17*P17)/1000</f>
        <v>7.0000000000000007E-2</v>
      </c>
      <c r="Q18" s="29">
        <f>+(A17*Q17)/1000</f>
        <v>7.0000000000000007E-2</v>
      </c>
      <c r="R18" s="29">
        <f>+(A17*R17)/1000</f>
        <v>5.0000000000000001E-3</v>
      </c>
      <c r="S18" s="29">
        <f>+(A17*S17)</f>
        <v>1</v>
      </c>
      <c r="T18" s="29">
        <f>+(A17*T17)/1000</f>
        <v>0</v>
      </c>
      <c r="U18" s="29">
        <f>+(A17*U17)/1000</f>
        <v>0</v>
      </c>
      <c r="V18" s="29">
        <f>+(A17*V17)/1000</f>
        <v>0.03</v>
      </c>
      <c r="W18" s="29">
        <f>+(A17*W17)/1000</f>
        <v>0.02</v>
      </c>
      <c r="X18" s="29">
        <f>+(A17*X17)/1000</f>
        <v>0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0</v>
      </c>
      <c r="D19" s="30">
        <f t="shared" ref="D19:X19" si="1">SUM(D13:D16)</f>
        <v>2</v>
      </c>
      <c r="E19" s="30">
        <f t="shared" si="1"/>
        <v>0</v>
      </c>
      <c r="F19" s="30">
        <f t="shared" si="1"/>
        <v>0</v>
      </c>
      <c r="G19" s="30">
        <f t="shared" si="1"/>
        <v>20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30</v>
      </c>
      <c r="M19" s="30">
        <f t="shared" si="1"/>
        <v>3</v>
      </c>
      <c r="N19" s="30">
        <f t="shared" si="1"/>
        <v>60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40</v>
      </c>
      <c r="U19" s="30">
        <f t="shared" si="1"/>
        <v>100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</v>
      </c>
      <c r="D20" s="34">
        <f>+(A19*D19)/1000</f>
        <v>2E-3</v>
      </c>
      <c r="E20" s="34">
        <f>+(A19*E19)/1000</f>
        <v>0</v>
      </c>
      <c r="F20" s="34">
        <f>+(A19*F19)/1000</f>
        <v>0</v>
      </c>
      <c r="G20" s="34">
        <f>+(A19*G19)/1000</f>
        <v>0.02</v>
      </c>
      <c r="H20" s="34">
        <f>+(A19*H19)/1000</f>
        <v>0</v>
      </c>
      <c r="I20" s="34">
        <f>+(A19*I19)/1000</f>
        <v>0</v>
      </c>
      <c r="J20" s="34">
        <f>+(A19*J19)/1000</f>
        <v>0</v>
      </c>
      <c r="K20" s="34">
        <f>+(A19*K19)/1000</f>
        <v>0</v>
      </c>
      <c r="L20" s="34">
        <f>+(A19*L19)/1000</f>
        <v>0.03</v>
      </c>
      <c r="M20" s="34">
        <f>+(A19*M19)/1000</f>
        <v>3.0000000000000001E-3</v>
      </c>
      <c r="N20" s="34">
        <f>+(A19*N19)/1000</f>
        <v>0.06</v>
      </c>
      <c r="O20" s="34">
        <f>+(A19*O19)/1000</f>
        <v>0</v>
      </c>
      <c r="P20" s="34">
        <f>+(A19*P19)/1000</f>
        <v>0</v>
      </c>
      <c r="Q20" s="34">
        <f>+(A19*Q19)/1000</f>
        <v>0</v>
      </c>
      <c r="R20" s="34">
        <f>+(A19*R19)/1000</f>
        <v>0</v>
      </c>
      <c r="S20" s="34">
        <f>+(A19*S19)/1000</f>
        <v>0</v>
      </c>
      <c r="T20" s="34">
        <f>+(A19*T19)/1000</f>
        <v>0.04</v>
      </c>
      <c r="U20" s="34">
        <f>+(A19*U19)/1000</f>
        <v>0.1</v>
      </c>
      <c r="V20" s="34">
        <f>+(A19*V19)/1000</f>
        <v>0</v>
      </c>
      <c r="W20" s="35">
        <f>+(A19*W19)/1000</f>
        <v>0</v>
      </c>
      <c r="X20" s="35">
        <f>+(A19*X19)/1000</f>
        <v>0</v>
      </c>
      <c r="Y20" s="7"/>
    </row>
    <row r="21" spans="1:25" x14ac:dyDescent="0.15">
      <c r="A21" s="98" t="s">
        <v>37</v>
      </c>
      <c r="B21" s="99"/>
      <c r="C21" s="36">
        <f>+C20+C18</f>
        <v>0.08</v>
      </c>
      <c r="D21" s="36">
        <f t="shared" ref="D21:X21" si="2">+D20+D18</f>
        <v>2E-3</v>
      </c>
      <c r="E21" s="36">
        <f t="shared" si="2"/>
        <v>1.4E-2</v>
      </c>
      <c r="F21" s="36">
        <f t="shared" si="2"/>
        <v>0</v>
      </c>
      <c r="G21" s="36">
        <f t="shared" si="2"/>
        <v>0.02</v>
      </c>
      <c r="H21" s="36">
        <f t="shared" si="2"/>
        <v>0</v>
      </c>
      <c r="I21" s="36">
        <f t="shared" si="2"/>
        <v>1.4999999999999999E-2</v>
      </c>
      <c r="J21" s="36">
        <f t="shared" si="2"/>
        <v>7.0000000000000007E-2</v>
      </c>
      <c r="K21" s="36">
        <f t="shared" si="2"/>
        <v>0.02</v>
      </c>
      <c r="L21" s="36">
        <f t="shared" si="2"/>
        <v>0.05</v>
      </c>
      <c r="M21" s="36">
        <f t="shared" si="2"/>
        <v>8.0000000000000002E-3</v>
      </c>
      <c r="N21" s="36">
        <f t="shared" si="2"/>
        <v>0.06</v>
      </c>
      <c r="O21" s="36">
        <f t="shared" si="2"/>
        <v>0.05</v>
      </c>
      <c r="P21" s="36">
        <f t="shared" si="2"/>
        <v>7.0000000000000007E-2</v>
      </c>
      <c r="Q21" s="36">
        <f t="shared" si="2"/>
        <v>7.0000000000000007E-2</v>
      </c>
      <c r="R21" s="36">
        <f t="shared" si="2"/>
        <v>5.0000000000000001E-3</v>
      </c>
      <c r="S21" s="36">
        <f t="shared" si="2"/>
        <v>1</v>
      </c>
      <c r="T21" s="36">
        <f t="shared" si="2"/>
        <v>0.04</v>
      </c>
      <c r="U21" s="36">
        <f t="shared" si="2"/>
        <v>0.1</v>
      </c>
      <c r="V21" s="36">
        <f t="shared" si="2"/>
        <v>0.03</v>
      </c>
      <c r="W21" s="37">
        <f t="shared" si="2"/>
        <v>0.02</v>
      </c>
      <c r="X21" s="37">
        <f t="shared" si="2"/>
        <v>0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68</v>
      </c>
      <c r="E22" s="38">
        <v>1650</v>
      </c>
      <c r="F22" s="38"/>
      <c r="G22" s="38">
        <v>330</v>
      </c>
      <c r="H22" s="38">
        <v>708</v>
      </c>
      <c r="I22" s="38">
        <v>2948</v>
      </c>
      <c r="J22" s="38">
        <v>1550</v>
      </c>
      <c r="K22" s="38">
        <v>390</v>
      </c>
      <c r="L22" s="38">
        <v>153</v>
      </c>
      <c r="M22" s="38">
        <v>238</v>
      </c>
      <c r="N22" s="38">
        <v>154</v>
      </c>
      <c r="O22" s="38">
        <v>187</v>
      </c>
      <c r="P22" s="38">
        <v>294</v>
      </c>
      <c r="Q22" s="38">
        <v>288</v>
      </c>
      <c r="R22" s="38">
        <v>147</v>
      </c>
      <c r="S22" s="38">
        <v>57</v>
      </c>
      <c r="T22" s="38">
        <v>227</v>
      </c>
      <c r="U22" s="38">
        <v>330</v>
      </c>
      <c r="V22" s="38">
        <v>438</v>
      </c>
      <c r="W22" s="39">
        <v>399</v>
      </c>
      <c r="X22" s="39"/>
      <c r="Y22" s="7"/>
    </row>
    <row r="23" spans="1:25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 t="shared" ref="D23:X23" si="3">SUM(D18*D22)</f>
        <v>0</v>
      </c>
      <c r="E23" s="42">
        <f t="shared" si="3"/>
        <v>23.1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44.22</v>
      </c>
      <c r="J23" s="42">
        <f t="shared" si="3"/>
        <v>108.50000000000001</v>
      </c>
      <c r="K23" s="42">
        <f t="shared" si="3"/>
        <v>7.8</v>
      </c>
      <c r="L23" s="42">
        <f t="shared" si="3"/>
        <v>3.06</v>
      </c>
      <c r="M23" s="42">
        <f t="shared" si="3"/>
        <v>1.19</v>
      </c>
      <c r="N23" s="42">
        <f t="shared" si="3"/>
        <v>0</v>
      </c>
      <c r="O23" s="42">
        <f t="shared" si="3"/>
        <v>9.35</v>
      </c>
      <c r="P23" s="42">
        <f t="shared" si="3"/>
        <v>20.580000000000002</v>
      </c>
      <c r="Q23" s="42">
        <f t="shared" si="3"/>
        <v>20.160000000000004</v>
      </c>
      <c r="R23" s="42">
        <f t="shared" si="3"/>
        <v>0.73499999999999999</v>
      </c>
      <c r="S23" s="42">
        <f t="shared" si="3"/>
        <v>57</v>
      </c>
      <c r="T23" s="42">
        <f t="shared" si="3"/>
        <v>0</v>
      </c>
      <c r="U23" s="42">
        <f t="shared" si="3"/>
        <v>0</v>
      </c>
      <c r="V23" s="42">
        <f t="shared" si="3"/>
        <v>13.139999999999999</v>
      </c>
      <c r="W23" s="42">
        <f t="shared" si="3"/>
        <v>7.98</v>
      </c>
      <c r="X23" s="42">
        <f t="shared" si="3"/>
        <v>0</v>
      </c>
      <c r="Y23" s="43">
        <f>SUM(C23:X23)</f>
        <v>337.77500000000009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0</v>
      </c>
      <c r="D24" s="42">
        <f t="shared" ref="D24:X24" si="4">SUM(D20*D22)</f>
        <v>0.13600000000000001</v>
      </c>
      <c r="E24" s="42">
        <f t="shared" si="4"/>
        <v>0</v>
      </c>
      <c r="F24" s="42">
        <f t="shared" si="4"/>
        <v>0</v>
      </c>
      <c r="G24" s="42">
        <f t="shared" si="4"/>
        <v>6.6000000000000005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4.59</v>
      </c>
      <c r="M24" s="42">
        <f t="shared" si="4"/>
        <v>0.71399999999999997</v>
      </c>
      <c r="N24" s="42">
        <f t="shared" si="4"/>
        <v>9.24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9.08</v>
      </c>
      <c r="U24" s="42">
        <f t="shared" si="4"/>
        <v>33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63.36</v>
      </c>
    </row>
    <row r="25" spans="1:25" x14ac:dyDescent="0.15">
      <c r="A25" s="82" t="s">
        <v>40</v>
      </c>
      <c r="B25" s="83"/>
      <c r="C25" s="44">
        <f>SUM(C23:C24)</f>
        <v>20.96</v>
      </c>
      <c r="D25" s="44">
        <f t="shared" ref="D25:X25" si="5">SUM(D23:D24)</f>
        <v>0.13600000000000001</v>
      </c>
      <c r="E25" s="44">
        <f t="shared" si="5"/>
        <v>23.1</v>
      </c>
      <c r="F25" s="44">
        <f t="shared" si="5"/>
        <v>0</v>
      </c>
      <c r="G25" s="44">
        <f t="shared" si="5"/>
        <v>6.6000000000000005</v>
      </c>
      <c r="H25" s="44">
        <f t="shared" si="5"/>
        <v>0</v>
      </c>
      <c r="I25" s="44">
        <f t="shared" si="5"/>
        <v>44.22</v>
      </c>
      <c r="J25" s="44">
        <f t="shared" si="5"/>
        <v>108.50000000000001</v>
      </c>
      <c r="K25" s="44">
        <f t="shared" si="5"/>
        <v>7.8</v>
      </c>
      <c r="L25" s="44">
        <f t="shared" si="5"/>
        <v>7.65</v>
      </c>
      <c r="M25" s="44">
        <f t="shared" si="5"/>
        <v>1.9039999999999999</v>
      </c>
      <c r="N25" s="44">
        <f t="shared" si="5"/>
        <v>9.24</v>
      </c>
      <c r="O25" s="44">
        <f t="shared" si="5"/>
        <v>9.35</v>
      </c>
      <c r="P25" s="44">
        <f t="shared" si="5"/>
        <v>20.580000000000002</v>
      </c>
      <c r="Q25" s="44">
        <f t="shared" si="5"/>
        <v>20.160000000000004</v>
      </c>
      <c r="R25" s="44">
        <f t="shared" si="5"/>
        <v>0.73499999999999999</v>
      </c>
      <c r="S25" s="44">
        <f t="shared" si="5"/>
        <v>57</v>
      </c>
      <c r="T25" s="44">
        <f t="shared" si="5"/>
        <v>9.08</v>
      </c>
      <c r="U25" s="44">
        <f t="shared" si="5"/>
        <v>33</v>
      </c>
      <c r="V25" s="44">
        <f t="shared" si="5"/>
        <v>13.139999999999999</v>
      </c>
      <c r="W25" s="44">
        <f t="shared" si="5"/>
        <v>7.98</v>
      </c>
      <c r="X25" s="44">
        <f t="shared" si="5"/>
        <v>0</v>
      </c>
      <c r="Y25" s="43">
        <f>SUM(C25:X25)</f>
        <v>401.13500000000005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7"/>
    </row>
    <row r="35" spans="1:25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7"/>
    </row>
    <row r="39" spans="1:25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7"/>
    </row>
    <row r="43" spans="1:25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J5" sqref="J5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5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5" x14ac:dyDescent="0.15">
      <c r="B2" s="3" t="s">
        <v>3</v>
      </c>
      <c r="C2" s="4">
        <v>52</v>
      </c>
      <c r="D2" s="4">
        <v>1</v>
      </c>
      <c r="E2" s="5"/>
      <c r="F2" s="5"/>
      <c r="G2" s="5"/>
      <c r="H2" s="5"/>
      <c r="I2" s="5"/>
      <c r="J2" s="5"/>
      <c r="P2" s="86">
        <v>42927</v>
      </c>
      <c r="Q2" s="86"/>
      <c r="R2" s="86"/>
      <c r="S2" s="86"/>
      <c r="T2" s="5"/>
      <c r="U2" s="5"/>
      <c r="V2" s="5"/>
    </row>
    <row r="3" spans="1:25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5" ht="63.75" thickBot="1" x14ac:dyDescent="0.2">
      <c r="A4" s="89"/>
      <c r="B4" s="90"/>
      <c r="C4" s="8" t="s">
        <v>5</v>
      </c>
      <c r="D4" s="9" t="s">
        <v>7</v>
      </c>
      <c r="E4" s="10" t="s">
        <v>8</v>
      </c>
      <c r="F4" s="10" t="s">
        <v>87</v>
      </c>
      <c r="G4" s="10" t="s">
        <v>88</v>
      </c>
      <c r="H4" s="10" t="s">
        <v>54</v>
      </c>
      <c r="I4" s="11" t="s">
        <v>45</v>
      </c>
      <c r="J4" s="10" t="s">
        <v>6</v>
      </c>
      <c r="K4" s="10" t="s">
        <v>57</v>
      </c>
      <c r="L4" s="10" t="s">
        <v>56</v>
      </c>
      <c r="M4" s="10" t="s">
        <v>44</v>
      </c>
      <c r="N4" s="11" t="s">
        <v>11</v>
      </c>
      <c r="O4" s="10" t="s">
        <v>13</v>
      </c>
      <c r="P4" s="10" t="s">
        <v>18</v>
      </c>
      <c r="Q4" s="10" t="s">
        <v>50</v>
      </c>
      <c r="R4" s="10" t="s">
        <v>117</v>
      </c>
      <c r="S4" s="10" t="s">
        <v>51</v>
      </c>
      <c r="T4" s="10" t="s">
        <v>101</v>
      </c>
      <c r="U4" s="11" t="s">
        <v>21</v>
      </c>
      <c r="V4" s="12" t="s">
        <v>67</v>
      </c>
      <c r="W4" s="9" t="s">
        <v>46</v>
      </c>
      <c r="X4" s="9" t="s">
        <v>16</v>
      </c>
      <c r="Y4" s="7"/>
    </row>
    <row r="5" spans="1:25" x14ac:dyDescent="0.15">
      <c r="A5" s="94" t="s">
        <v>22</v>
      </c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>
        <v>100</v>
      </c>
      <c r="R5" s="14"/>
      <c r="S5" s="14">
        <v>70</v>
      </c>
      <c r="T5" s="14"/>
      <c r="U5" s="14"/>
      <c r="V5" s="15"/>
      <c r="W5" s="15"/>
      <c r="X5" s="15"/>
      <c r="Y5" s="7"/>
    </row>
    <row r="6" spans="1:25" x14ac:dyDescent="0.15">
      <c r="A6" s="95"/>
      <c r="B6" s="16" t="s">
        <v>91</v>
      </c>
      <c r="C6" s="17"/>
      <c r="D6" s="17"/>
      <c r="E6" s="17"/>
      <c r="F6" s="17">
        <v>15</v>
      </c>
      <c r="G6" s="17">
        <v>30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8"/>
      <c r="X6" s="18"/>
      <c r="Y6" s="7"/>
    </row>
    <row r="7" spans="1:25" x14ac:dyDescent="0.15">
      <c r="A7" s="95"/>
      <c r="B7" s="16" t="s">
        <v>92</v>
      </c>
      <c r="C7" s="17"/>
      <c r="D7" s="17">
        <v>5</v>
      </c>
      <c r="E7" s="17">
        <v>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8"/>
      <c r="X7" s="18"/>
      <c r="Y7" s="7"/>
    </row>
    <row r="8" spans="1:25" ht="11.25" thickBot="1" x14ac:dyDescent="0.2">
      <c r="A8" s="96"/>
      <c r="B8" s="19" t="s">
        <v>73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7"/>
    </row>
    <row r="9" spans="1:25" x14ac:dyDescent="0.15">
      <c r="A9" s="94" t="s">
        <v>26</v>
      </c>
      <c r="B9" s="13" t="s">
        <v>49</v>
      </c>
      <c r="C9" s="14"/>
      <c r="D9" s="14"/>
      <c r="E9" s="14"/>
      <c r="F9" s="14"/>
      <c r="G9" s="14"/>
      <c r="H9" s="14">
        <v>40</v>
      </c>
      <c r="I9" s="14"/>
      <c r="J9" s="14"/>
      <c r="K9" s="14"/>
      <c r="L9" s="14">
        <v>40</v>
      </c>
      <c r="M9" s="14"/>
      <c r="N9" s="14"/>
      <c r="O9" s="14"/>
      <c r="P9" s="14"/>
      <c r="Q9" s="14"/>
      <c r="R9" s="14"/>
      <c r="S9" s="14"/>
      <c r="T9" s="14"/>
      <c r="U9" s="14"/>
      <c r="V9" s="15"/>
      <c r="W9" s="15"/>
      <c r="X9" s="15"/>
      <c r="Y9" s="7"/>
    </row>
    <row r="10" spans="1:25" x14ac:dyDescent="0.15">
      <c r="A10" s="95"/>
      <c r="B10" s="22" t="s">
        <v>102</v>
      </c>
      <c r="C10" s="17"/>
      <c r="D10" s="17">
        <v>7</v>
      </c>
      <c r="E10" s="17"/>
      <c r="F10" s="17"/>
      <c r="G10" s="17"/>
      <c r="H10" s="17"/>
      <c r="I10" s="17">
        <v>10</v>
      </c>
      <c r="J10" s="17"/>
      <c r="K10" s="17">
        <v>40</v>
      </c>
      <c r="L10" s="17"/>
      <c r="M10" s="17">
        <v>30</v>
      </c>
      <c r="N10" s="17"/>
      <c r="O10" s="17"/>
      <c r="P10" s="17"/>
      <c r="Q10" s="17"/>
      <c r="R10" s="17"/>
      <c r="S10" s="17"/>
      <c r="T10" s="17"/>
      <c r="U10" s="17">
        <v>5</v>
      </c>
      <c r="V10" s="18"/>
      <c r="W10" s="18">
        <f>1/20</f>
        <v>0.05</v>
      </c>
      <c r="X10" s="18">
        <v>5</v>
      </c>
      <c r="Y10" s="7"/>
    </row>
    <row r="11" spans="1:25" x14ac:dyDescent="0.15">
      <c r="A11" s="95"/>
      <c r="B11" s="22" t="s">
        <v>73</v>
      </c>
      <c r="C11" s="17">
        <v>40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7"/>
    </row>
    <row r="12" spans="1:25" ht="11.25" thickBot="1" x14ac:dyDescent="0.2">
      <c r="A12" s="96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7"/>
    </row>
    <row r="13" spans="1:25" x14ac:dyDescent="0.15">
      <c r="A13" s="94" t="s">
        <v>30</v>
      </c>
      <c r="B13" s="13" t="s">
        <v>101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>
        <v>30</v>
      </c>
      <c r="U13" s="14"/>
      <c r="V13" s="15"/>
      <c r="W13" s="15"/>
      <c r="X13" s="15"/>
      <c r="Y13" s="7"/>
    </row>
    <row r="14" spans="1:25" x14ac:dyDescent="0.15">
      <c r="A14" s="95"/>
      <c r="B14" s="16" t="s">
        <v>103</v>
      </c>
      <c r="C14" s="17"/>
      <c r="D14" s="17"/>
      <c r="E14" s="17"/>
      <c r="F14" s="17"/>
      <c r="G14" s="17"/>
      <c r="H14" s="17"/>
      <c r="I14" s="17">
        <v>50</v>
      </c>
      <c r="J14" s="17">
        <v>5</v>
      </c>
      <c r="K14" s="17"/>
      <c r="L14" s="17"/>
      <c r="M14" s="17"/>
      <c r="N14" s="17">
        <v>10</v>
      </c>
      <c r="O14" s="17">
        <v>20</v>
      </c>
      <c r="P14" s="17"/>
      <c r="Q14" s="17"/>
      <c r="R14" s="17"/>
      <c r="S14" s="17"/>
      <c r="T14" s="17"/>
      <c r="U14" s="17"/>
      <c r="V14" s="18">
        <v>4</v>
      </c>
      <c r="W14" s="18"/>
      <c r="X14" s="18">
        <v>3</v>
      </c>
      <c r="Y14" s="7" t="s">
        <v>104</v>
      </c>
    </row>
    <row r="15" spans="1:25" x14ac:dyDescent="0.15">
      <c r="A15" s="95"/>
      <c r="B15" s="16" t="s">
        <v>117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>
        <v>30</v>
      </c>
      <c r="S15" s="17"/>
      <c r="T15" s="17"/>
      <c r="U15" s="17"/>
      <c r="V15" s="18"/>
      <c r="W15" s="18"/>
      <c r="X15" s="18"/>
      <c r="Y15" s="7"/>
    </row>
    <row r="16" spans="1:25" ht="11.25" thickBot="1" x14ac:dyDescent="0.2">
      <c r="A16" s="97"/>
      <c r="B16" s="19" t="s">
        <v>5</v>
      </c>
      <c r="C16" s="20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52</v>
      </c>
      <c r="B17" s="24" t="s">
        <v>33</v>
      </c>
      <c r="C17" s="25">
        <f>SUM(C5:C12)</f>
        <v>80</v>
      </c>
      <c r="D17" s="25">
        <f t="shared" ref="D17:X17" si="0">SUM(D5:D12)</f>
        <v>12</v>
      </c>
      <c r="E17" s="25">
        <f t="shared" si="0"/>
        <v>7</v>
      </c>
      <c r="F17" s="25">
        <f t="shared" si="0"/>
        <v>15</v>
      </c>
      <c r="G17" s="25">
        <f t="shared" si="0"/>
        <v>30</v>
      </c>
      <c r="H17" s="25">
        <f t="shared" si="0"/>
        <v>40</v>
      </c>
      <c r="I17" s="25">
        <f t="shared" si="0"/>
        <v>10</v>
      </c>
      <c r="J17" s="25">
        <f t="shared" si="0"/>
        <v>0</v>
      </c>
      <c r="K17" s="25">
        <f t="shared" si="0"/>
        <v>40</v>
      </c>
      <c r="L17" s="25">
        <f t="shared" si="0"/>
        <v>40</v>
      </c>
      <c r="M17" s="25">
        <f t="shared" si="0"/>
        <v>30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100</v>
      </c>
      <c r="R17" s="25">
        <f t="shared" si="0"/>
        <v>0</v>
      </c>
      <c r="S17" s="25">
        <f t="shared" si="0"/>
        <v>70</v>
      </c>
      <c r="T17" s="25">
        <f t="shared" si="0"/>
        <v>0</v>
      </c>
      <c r="U17" s="25">
        <f t="shared" si="0"/>
        <v>5</v>
      </c>
      <c r="V17" s="25">
        <f t="shared" si="0"/>
        <v>0</v>
      </c>
      <c r="W17" s="26">
        <f t="shared" si="0"/>
        <v>0.05</v>
      </c>
      <c r="X17" s="26">
        <f t="shared" si="0"/>
        <v>5</v>
      </c>
      <c r="Y17" s="7"/>
    </row>
    <row r="18" spans="1:25" x14ac:dyDescent="0.15">
      <c r="A18" s="27"/>
      <c r="B18" s="28" t="s">
        <v>34</v>
      </c>
      <c r="C18" s="29">
        <f>SUM(A17*C17)/1000</f>
        <v>4.16</v>
      </c>
      <c r="D18" s="29">
        <f>+(A17*D17)/1000</f>
        <v>0.624</v>
      </c>
      <c r="E18" s="29">
        <f>+(A17*E17)/1000</f>
        <v>0.36399999999999999</v>
      </c>
      <c r="F18" s="29">
        <f>+(A17*F17)/1000</f>
        <v>0.78</v>
      </c>
      <c r="G18" s="29">
        <f>+(A17*G17)/1000</f>
        <v>1.56</v>
      </c>
      <c r="H18" s="29">
        <f>+(A17*H17)/1000</f>
        <v>2.08</v>
      </c>
      <c r="I18" s="29">
        <f>+(A17*I17)/1000</f>
        <v>0.52</v>
      </c>
      <c r="J18" s="29">
        <f>+(A17*J17)/1000</f>
        <v>0</v>
      </c>
      <c r="K18" s="29">
        <f>+(A17*K17)/1000</f>
        <v>2.08</v>
      </c>
      <c r="L18" s="29">
        <f>+(A17*L17)/1000</f>
        <v>2.08</v>
      </c>
      <c r="M18" s="29">
        <f>+(A17*M17)/1000</f>
        <v>1.56</v>
      </c>
      <c r="N18" s="29">
        <f>+(A17*N17)/1000</f>
        <v>0</v>
      </c>
      <c r="O18" s="29">
        <f>+(A17*O17)/1000</f>
        <v>0</v>
      </c>
      <c r="P18" s="29">
        <f>+(A17*P17)/1000</f>
        <v>0</v>
      </c>
      <c r="Q18" s="29">
        <f>+(A17*Q17)/1000</f>
        <v>5.2</v>
      </c>
      <c r="R18" s="29">
        <f>+(A17*R17)/1000</f>
        <v>0</v>
      </c>
      <c r="S18" s="29">
        <f>+(A17*S17)/1000</f>
        <v>3.64</v>
      </c>
      <c r="T18" s="29">
        <f>+(A17*T17)/1000</f>
        <v>0</v>
      </c>
      <c r="U18" s="29">
        <f>+(A17*U17)/1000</f>
        <v>0.26</v>
      </c>
      <c r="V18" s="29">
        <f>+(A17*V17)/1000</f>
        <v>0</v>
      </c>
      <c r="W18" s="29">
        <f>+(A17*W17)</f>
        <v>2.6</v>
      </c>
      <c r="X18" s="29">
        <f>+(A17*X17)/1000</f>
        <v>0.26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X19" si="1">SUM(D13:D16)</f>
        <v>0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50</v>
      </c>
      <c r="J19" s="30">
        <f t="shared" si="1"/>
        <v>5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>SUM(N13:N16)</f>
        <v>10</v>
      </c>
      <c r="O19" s="30">
        <f t="shared" si="1"/>
        <v>20</v>
      </c>
      <c r="P19" s="30">
        <f t="shared" si="1"/>
        <v>0</v>
      </c>
      <c r="Q19" s="30">
        <f t="shared" si="1"/>
        <v>0</v>
      </c>
      <c r="R19" s="30">
        <f t="shared" si="1"/>
        <v>30</v>
      </c>
      <c r="S19" s="30">
        <f t="shared" si="1"/>
        <v>0</v>
      </c>
      <c r="T19" s="30">
        <f t="shared" si="1"/>
        <v>30</v>
      </c>
      <c r="U19" s="30">
        <f t="shared" si="1"/>
        <v>0</v>
      </c>
      <c r="V19" s="30">
        <f t="shared" si="1"/>
        <v>4</v>
      </c>
      <c r="W19" s="31">
        <f t="shared" si="1"/>
        <v>0</v>
      </c>
      <c r="X19" s="31">
        <f t="shared" si="1"/>
        <v>3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0</v>
      </c>
      <c r="E20" s="34">
        <f>+(A19*E19)/1000</f>
        <v>0</v>
      </c>
      <c r="F20" s="34">
        <f>+(A19*F19)/1000</f>
        <v>0</v>
      </c>
      <c r="G20" s="34">
        <f>+(A19*G19)/1000</f>
        <v>0</v>
      </c>
      <c r="H20" s="34">
        <f>+(A19*H19)/1000</f>
        <v>0</v>
      </c>
      <c r="I20" s="34">
        <f>+(A19*I19)/1000</f>
        <v>0.05</v>
      </c>
      <c r="J20" s="34">
        <f>+(A19*J19)/1000</f>
        <v>5.0000000000000001E-3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0.01</v>
      </c>
      <c r="O20" s="34">
        <f>+(A19*O19)/1000</f>
        <v>0.02</v>
      </c>
      <c r="P20" s="34">
        <f>+(A19*P19)</f>
        <v>0</v>
      </c>
      <c r="Q20" s="34">
        <f>+(A19*Q19)/1000</f>
        <v>0</v>
      </c>
      <c r="R20" s="34">
        <f>+(A19*R19)/1000</f>
        <v>0.03</v>
      </c>
      <c r="S20" s="34">
        <f>+(A19*S19)/1000</f>
        <v>0</v>
      </c>
      <c r="T20" s="34">
        <f>+(A19*T19)/1000</f>
        <v>0.03</v>
      </c>
      <c r="U20" s="34">
        <f>+(A19*U19)/1000</f>
        <v>0</v>
      </c>
      <c r="V20" s="34">
        <f>+(A19*V19)/1000</f>
        <v>4.0000000000000001E-3</v>
      </c>
      <c r="W20" s="35">
        <f>+(A19*W19)</f>
        <v>0</v>
      </c>
      <c r="X20" s="35">
        <f>+(A19*X19)/1000</f>
        <v>3.0000000000000001E-3</v>
      </c>
      <c r="Y20" s="7"/>
    </row>
    <row r="21" spans="1:25" x14ac:dyDescent="0.15">
      <c r="A21" s="98" t="s">
        <v>37</v>
      </c>
      <c r="B21" s="99"/>
      <c r="C21" s="36">
        <f>+C20+C18</f>
        <v>4.2</v>
      </c>
      <c r="D21" s="36">
        <f t="shared" ref="D21:X21" si="2">+D20+D18</f>
        <v>0.624</v>
      </c>
      <c r="E21" s="36">
        <f t="shared" si="2"/>
        <v>0.36399999999999999</v>
      </c>
      <c r="F21" s="36">
        <f t="shared" si="2"/>
        <v>0.78</v>
      </c>
      <c r="G21" s="36">
        <f t="shared" si="2"/>
        <v>1.56</v>
      </c>
      <c r="H21" s="36">
        <f t="shared" si="2"/>
        <v>2.08</v>
      </c>
      <c r="I21" s="36">
        <f t="shared" si="2"/>
        <v>0.57000000000000006</v>
      </c>
      <c r="J21" s="36">
        <f t="shared" si="2"/>
        <v>5.0000000000000001E-3</v>
      </c>
      <c r="K21" s="36">
        <f t="shared" si="2"/>
        <v>2.08</v>
      </c>
      <c r="L21" s="36">
        <f t="shared" si="2"/>
        <v>2.08</v>
      </c>
      <c r="M21" s="36">
        <f t="shared" si="2"/>
        <v>1.56</v>
      </c>
      <c r="N21" s="36">
        <f t="shared" si="2"/>
        <v>0.01</v>
      </c>
      <c r="O21" s="36">
        <f t="shared" si="2"/>
        <v>0.02</v>
      </c>
      <c r="P21" s="36">
        <f t="shared" si="2"/>
        <v>0</v>
      </c>
      <c r="Q21" s="36">
        <f t="shared" si="2"/>
        <v>5.2</v>
      </c>
      <c r="R21" s="36">
        <f t="shared" si="2"/>
        <v>0.03</v>
      </c>
      <c r="S21" s="36">
        <f t="shared" si="2"/>
        <v>3.64</v>
      </c>
      <c r="T21" s="36">
        <f t="shared" si="2"/>
        <v>0.03</v>
      </c>
      <c r="U21" s="36">
        <f t="shared" si="2"/>
        <v>0.26</v>
      </c>
      <c r="V21" s="36">
        <f t="shared" si="2"/>
        <v>4.0000000000000001E-3</v>
      </c>
      <c r="W21" s="37">
        <f t="shared" si="2"/>
        <v>2.6</v>
      </c>
      <c r="X21" s="37">
        <f t="shared" si="2"/>
        <v>0.26300000000000001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2948</v>
      </c>
      <c r="E22" s="38">
        <v>1650</v>
      </c>
      <c r="F22" s="38">
        <v>597</v>
      </c>
      <c r="G22" s="38">
        <v>884</v>
      </c>
      <c r="H22" s="38">
        <v>208</v>
      </c>
      <c r="I22" s="38">
        <v>397</v>
      </c>
      <c r="J22" s="38">
        <v>608</v>
      </c>
      <c r="K22" s="38">
        <v>153</v>
      </c>
      <c r="L22" s="38">
        <v>154</v>
      </c>
      <c r="M22" s="38">
        <v>698</v>
      </c>
      <c r="N22" s="38">
        <v>187</v>
      </c>
      <c r="O22" s="38">
        <v>2644</v>
      </c>
      <c r="P22" s="38">
        <v>57</v>
      </c>
      <c r="Q22" s="38">
        <v>294</v>
      </c>
      <c r="R22" s="38">
        <v>198</v>
      </c>
      <c r="S22" s="38">
        <v>318</v>
      </c>
      <c r="T22" s="38">
        <v>844</v>
      </c>
      <c r="U22" s="38">
        <v>153</v>
      </c>
      <c r="V22" s="38">
        <v>677</v>
      </c>
      <c r="W22" s="39">
        <v>112</v>
      </c>
      <c r="X22" s="39"/>
      <c r="Y22" s="7"/>
    </row>
    <row r="23" spans="1:25" x14ac:dyDescent="0.15">
      <c r="A23" s="40">
        <f>SUM(A17)</f>
        <v>52</v>
      </c>
      <c r="B23" s="41" t="s">
        <v>39</v>
      </c>
      <c r="C23" s="42">
        <f>SUM(C18*C22)</f>
        <v>1089.92</v>
      </c>
      <c r="D23" s="42">
        <f>SUM(D18*D22)</f>
        <v>1839.5519999999999</v>
      </c>
      <c r="E23" s="42">
        <f t="shared" ref="E23:X23" si="3">SUM(E18*E22)</f>
        <v>600.6</v>
      </c>
      <c r="F23" s="42">
        <f t="shared" si="3"/>
        <v>465.66</v>
      </c>
      <c r="G23" s="42">
        <f t="shared" si="3"/>
        <v>1379.04</v>
      </c>
      <c r="H23" s="42">
        <f t="shared" si="3"/>
        <v>432.64</v>
      </c>
      <c r="I23" s="42">
        <f t="shared" si="3"/>
        <v>206.44</v>
      </c>
      <c r="J23" s="42">
        <f t="shared" si="3"/>
        <v>0</v>
      </c>
      <c r="K23" s="42">
        <f t="shared" si="3"/>
        <v>318.24</v>
      </c>
      <c r="L23" s="42">
        <f t="shared" si="3"/>
        <v>320.32</v>
      </c>
      <c r="M23" s="42">
        <f t="shared" si="3"/>
        <v>1088.8800000000001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1528.8</v>
      </c>
      <c r="R23" s="42">
        <f t="shared" si="3"/>
        <v>0</v>
      </c>
      <c r="S23" s="42">
        <f t="shared" si="3"/>
        <v>1157.52</v>
      </c>
      <c r="T23" s="42">
        <f t="shared" si="3"/>
        <v>0</v>
      </c>
      <c r="U23" s="42">
        <f t="shared" si="3"/>
        <v>39.78</v>
      </c>
      <c r="V23" s="42">
        <f t="shared" si="3"/>
        <v>0</v>
      </c>
      <c r="W23" s="42">
        <f t="shared" si="3"/>
        <v>291.2</v>
      </c>
      <c r="X23" s="42">
        <f t="shared" si="3"/>
        <v>0</v>
      </c>
      <c r="Y23" s="43">
        <f>SUM(C23:X23)</f>
        <v>10758.592000000001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19.850000000000001</v>
      </c>
      <c r="J24" s="42">
        <f t="shared" si="4"/>
        <v>3.04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1.87</v>
      </c>
      <c r="O24" s="42">
        <f t="shared" si="4"/>
        <v>52.88</v>
      </c>
      <c r="P24" s="42">
        <f t="shared" si="4"/>
        <v>0</v>
      </c>
      <c r="Q24" s="42">
        <f t="shared" si="4"/>
        <v>0</v>
      </c>
      <c r="R24" s="42">
        <f t="shared" si="4"/>
        <v>5.9399999999999995</v>
      </c>
      <c r="S24" s="42">
        <f t="shared" si="4"/>
        <v>0</v>
      </c>
      <c r="T24" s="42">
        <f t="shared" si="4"/>
        <v>25.32</v>
      </c>
      <c r="U24" s="42">
        <f t="shared" si="4"/>
        <v>0</v>
      </c>
      <c r="V24" s="42">
        <f t="shared" si="4"/>
        <v>2.7080000000000002</v>
      </c>
      <c r="W24" s="42">
        <f t="shared" si="4"/>
        <v>0</v>
      </c>
      <c r="X24" s="42">
        <f t="shared" si="4"/>
        <v>0</v>
      </c>
      <c r="Y24" s="43">
        <f>SUM(C24:X24)</f>
        <v>122.08799999999999</v>
      </c>
    </row>
    <row r="25" spans="1:25" x14ac:dyDescent="0.15">
      <c r="A25" s="82" t="s">
        <v>40</v>
      </c>
      <c r="B25" s="83"/>
      <c r="C25" s="44">
        <f>SUM(C23:C24)</f>
        <v>1100.4000000000001</v>
      </c>
      <c r="D25" s="44">
        <f t="shared" ref="D25:X25" si="5">+D21*D22</f>
        <v>1839.5519999999999</v>
      </c>
      <c r="E25" s="44">
        <f t="shared" si="5"/>
        <v>600.6</v>
      </c>
      <c r="F25" s="44">
        <f t="shared" si="5"/>
        <v>465.66</v>
      </c>
      <c r="G25" s="44">
        <f t="shared" si="5"/>
        <v>1379.04</v>
      </c>
      <c r="H25" s="44">
        <f t="shared" si="5"/>
        <v>432.64</v>
      </c>
      <c r="I25" s="44">
        <f t="shared" si="5"/>
        <v>226.29000000000002</v>
      </c>
      <c r="J25" s="44">
        <f t="shared" si="5"/>
        <v>3.04</v>
      </c>
      <c r="K25" s="44">
        <f t="shared" si="5"/>
        <v>318.24</v>
      </c>
      <c r="L25" s="44">
        <f t="shared" si="5"/>
        <v>320.32</v>
      </c>
      <c r="M25" s="44">
        <f t="shared" si="5"/>
        <v>1088.8800000000001</v>
      </c>
      <c r="N25" s="44">
        <f t="shared" si="5"/>
        <v>1.87</v>
      </c>
      <c r="O25" s="44">
        <f t="shared" si="5"/>
        <v>52.88</v>
      </c>
      <c r="P25" s="44">
        <f t="shared" si="5"/>
        <v>0</v>
      </c>
      <c r="Q25" s="44">
        <f t="shared" si="5"/>
        <v>1528.8</v>
      </c>
      <c r="R25" s="44">
        <f t="shared" si="5"/>
        <v>5.9399999999999995</v>
      </c>
      <c r="S25" s="44">
        <f t="shared" si="5"/>
        <v>1157.52</v>
      </c>
      <c r="T25" s="44">
        <f t="shared" si="5"/>
        <v>25.32</v>
      </c>
      <c r="U25" s="44">
        <f t="shared" si="5"/>
        <v>39.78</v>
      </c>
      <c r="V25" s="44">
        <f t="shared" si="5"/>
        <v>2.7080000000000002</v>
      </c>
      <c r="W25" s="45">
        <f t="shared" si="5"/>
        <v>291.2</v>
      </c>
      <c r="X25" s="45">
        <f t="shared" si="5"/>
        <v>0</v>
      </c>
      <c r="Y25" s="43">
        <f>SUM(C25:X25)</f>
        <v>10880.680000000002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7"/>
    </row>
    <row r="35" spans="1:25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7"/>
    </row>
    <row r="39" spans="1:25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7"/>
    </row>
    <row r="43" spans="1:25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workbookViewId="0">
      <selection activeCell="F12" sqref="F12"/>
    </sheetView>
  </sheetViews>
  <sheetFormatPr defaultRowHeight="10.5" x14ac:dyDescent="0.15"/>
  <cols>
    <col min="1" max="1" width="3.140625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22" width="3.85546875" style="1" customWidth="1"/>
    <col min="23" max="23" width="4.28515625" style="1" customWidth="1"/>
    <col min="24" max="24" width="4.1406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1" spans="1:28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8" x14ac:dyDescent="0.15">
      <c r="B2" s="3" t="s">
        <v>3</v>
      </c>
      <c r="C2" s="4">
        <v>42</v>
      </c>
      <c r="D2" s="4">
        <v>1</v>
      </c>
      <c r="E2" s="5"/>
      <c r="F2" s="5"/>
      <c r="G2" s="5"/>
      <c r="H2" s="5"/>
      <c r="I2" s="5"/>
      <c r="J2" s="5"/>
      <c r="P2" s="86">
        <v>42928</v>
      </c>
      <c r="Q2" s="86"/>
      <c r="R2" s="86"/>
      <c r="S2" s="86"/>
      <c r="T2" s="5"/>
      <c r="U2" s="5"/>
      <c r="V2" s="5"/>
    </row>
    <row r="3" spans="1:28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7"/>
    </row>
    <row r="4" spans="1:28" ht="51" thickBot="1" x14ac:dyDescent="0.2">
      <c r="A4" s="89"/>
      <c r="B4" s="90"/>
      <c r="C4" s="8" t="s">
        <v>5</v>
      </c>
      <c r="D4" s="9" t="s">
        <v>6</v>
      </c>
      <c r="E4" s="10" t="s">
        <v>8</v>
      </c>
      <c r="F4" s="10"/>
      <c r="G4" s="10" t="s">
        <v>17</v>
      </c>
      <c r="H4" s="10" t="s">
        <v>53</v>
      </c>
      <c r="I4" s="11" t="s">
        <v>7</v>
      </c>
      <c r="J4" s="10" t="s">
        <v>13</v>
      </c>
      <c r="K4" s="10" t="s">
        <v>12</v>
      </c>
      <c r="L4" s="10" t="s">
        <v>45</v>
      </c>
      <c r="M4" s="10" t="s">
        <v>16</v>
      </c>
      <c r="N4" s="11" t="s">
        <v>54</v>
      </c>
      <c r="O4" s="10"/>
      <c r="P4" s="10" t="s">
        <v>50</v>
      </c>
      <c r="Q4" s="10" t="s">
        <v>51</v>
      </c>
      <c r="R4" s="10" t="s">
        <v>21</v>
      </c>
      <c r="S4" s="10" t="s">
        <v>66</v>
      </c>
      <c r="T4" s="10" t="s">
        <v>19</v>
      </c>
      <c r="U4" s="11" t="s">
        <v>105</v>
      </c>
      <c r="V4" s="12" t="s">
        <v>67</v>
      </c>
      <c r="W4" s="9" t="s">
        <v>56</v>
      </c>
      <c r="X4" s="9"/>
      <c r="Y4" s="7"/>
    </row>
    <row r="5" spans="1:28" x14ac:dyDescent="0.15">
      <c r="A5" s="94" t="s">
        <v>22</v>
      </c>
      <c r="B5" s="13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>
        <v>70</v>
      </c>
      <c r="Q5" s="14">
        <v>70</v>
      </c>
      <c r="R5" s="14"/>
      <c r="S5" s="14"/>
      <c r="T5" s="14"/>
      <c r="U5" s="14"/>
      <c r="V5" s="15"/>
      <c r="W5" s="15"/>
      <c r="X5" s="15"/>
      <c r="Y5" s="7"/>
    </row>
    <row r="6" spans="1:28" x14ac:dyDescent="0.15">
      <c r="A6" s="95"/>
      <c r="B6" s="16" t="s">
        <v>82</v>
      </c>
      <c r="C6" s="17">
        <v>20</v>
      </c>
      <c r="D6" s="17"/>
      <c r="E6" s="17"/>
      <c r="F6" s="17"/>
      <c r="G6" s="17"/>
      <c r="H6" s="17"/>
      <c r="I6" s="17">
        <v>7</v>
      </c>
      <c r="J6" s="17"/>
      <c r="K6" s="17"/>
      <c r="L6" s="17"/>
      <c r="M6" s="17"/>
      <c r="N6" s="17"/>
      <c r="O6" s="17"/>
      <c r="P6" s="17"/>
      <c r="Q6" s="17"/>
      <c r="R6" s="17"/>
      <c r="S6" s="17">
        <v>1</v>
      </c>
      <c r="T6" s="17"/>
      <c r="U6" s="17"/>
      <c r="V6" s="18"/>
      <c r="W6" s="18"/>
      <c r="X6" s="18"/>
      <c r="Y6" s="7"/>
      <c r="AB6" s="80"/>
    </row>
    <row r="7" spans="1:28" x14ac:dyDescent="0.15">
      <c r="A7" s="95"/>
      <c r="B7" s="16" t="s">
        <v>48</v>
      </c>
      <c r="C7" s="17"/>
      <c r="D7" s="17"/>
      <c r="E7" s="17">
        <v>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8"/>
      <c r="X7" s="18"/>
      <c r="Y7" s="7"/>
    </row>
    <row r="8" spans="1:28" ht="11.25" thickBot="1" x14ac:dyDescent="0.2">
      <c r="A8" s="96"/>
      <c r="B8" s="19" t="s">
        <v>25</v>
      </c>
      <c r="C8" s="20">
        <v>20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7"/>
    </row>
    <row r="9" spans="1:28" x14ac:dyDescent="0.15">
      <c r="A9" s="94" t="s">
        <v>26</v>
      </c>
      <c r="B9" s="13" t="s">
        <v>108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15">
        <v>50</v>
      </c>
      <c r="X9" s="15"/>
      <c r="Y9" s="7"/>
    </row>
    <row r="10" spans="1:28" x14ac:dyDescent="0.15">
      <c r="A10" s="95"/>
      <c r="B10" s="22" t="s">
        <v>106</v>
      </c>
      <c r="C10" s="17"/>
      <c r="D10" s="17">
        <v>10</v>
      </c>
      <c r="E10" s="17"/>
      <c r="F10" s="17"/>
      <c r="G10" s="17"/>
      <c r="H10" s="17"/>
      <c r="I10" s="17"/>
      <c r="J10" s="17">
        <v>70</v>
      </c>
      <c r="K10" s="17">
        <v>100</v>
      </c>
      <c r="L10" s="17">
        <v>15</v>
      </c>
      <c r="M10" s="17">
        <v>10</v>
      </c>
      <c r="N10" s="17"/>
      <c r="O10" s="17"/>
      <c r="P10" s="17"/>
      <c r="Q10" s="17"/>
      <c r="R10" s="17">
        <v>5</v>
      </c>
      <c r="S10" s="17"/>
      <c r="T10" s="17"/>
      <c r="U10" s="17"/>
      <c r="V10" s="18">
        <v>2</v>
      </c>
      <c r="W10" s="18"/>
      <c r="X10" s="18"/>
      <c r="Y10" s="7"/>
    </row>
    <row r="11" spans="1:28" x14ac:dyDescent="0.15">
      <c r="A11" s="95"/>
      <c r="B11" s="22" t="s">
        <v>53</v>
      </c>
      <c r="C11" s="17"/>
      <c r="D11" s="17"/>
      <c r="E11" s="17"/>
      <c r="F11" s="17"/>
      <c r="G11" s="17"/>
      <c r="H11" s="17">
        <v>10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7"/>
    </row>
    <row r="12" spans="1:28" ht="11.25" thickBot="1" x14ac:dyDescent="0.2">
      <c r="A12" s="96"/>
      <c r="B12" s="19" t="s">
        <v>25</v>
      </c>
      <c r="C12" s="20">
        <v>40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7"/>
    </row>
    <row r="13" spans="1:28" x14ac:dyDescent="0.15">
      <c r="A13" s="94" t="s">
        <v>30</v>
      </c>
      <c r="B13" s="13" t="s">
        <v>17</v>
      </c>
      <c r="C13" s="14"/>
      <c r="D13" s="14"/>
      <c r="E13" s="14"/>
      <c r="F13" s="14"/>
      <c r="G13" s="14">
        <v>50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5"/>
      <c r="X13" s="15"/>
      <c r="Y13" s="7" t="s">
        <v>107</v>
      </c>
    </row>
    <row r="14" spans="1:28" x14ac:dyDescent="0.15">
      <c r="A14" s="95"/>
      <c r="B14" s="16" t="s">
        <v>54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v>30</v>
      </c>
      <c r="O14" s="17"/>
      <c r="P14" s="17"/>
      <c r="Q14" s="17"/>
      <c r="R14" s="17"/>
      <c r="S14" s="17"/>
      <c r="T14" s="17"/>
      <c r="U14" s="17"/>
      <c r="V14" s="18"/>
      <c r="W14" s="18"/>
      <c r="X14" s="18"/>
      <c r="Y14" s="7"/>
    </row>
    <row r="15" spans="1:28" x14ac:dyDescent="0.15">
      <c r="A15" s="95"/>
      <c r="B15" s="16" t="s">
        <v>105</v>
      </c>
      <c r="C15" s="17"/>
      <c r="D15" s="17">
        <v>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v>50</v>
      </c>
      <c r="V15" s="18"/>
      <c r="W15" s="18"/>
      <c r="X15" s="18"/>
      <c r="Y15" s="7"/>
    </row>
    <row r="16" spans="1:28" ht="11.25" thickBot="1" x14ac:dyDescent="0.2">
      <c r="A16" s="97"/>
      <c r="B16" s="19" t="s">
        <v>5</v>
      </c>
      <c r="C16" s="20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7"/>
    </row>
    <row r="17" spans="1:25" ht="11.25" thickBot="1" x14ac:dyDescent="0.2">
      <c r="A17" s="23">
        <f>SUM(C2)</f>
        <v>42</v>
      </c>
      <c r="B17" s="24" t="s">
        <v>33</v>
      </c>
      <c r="C17" s="25">
        <f>SUM(C5:C12)</f>
        <v>80</v>
      </c>
      <c r="D17" s="25">
        <f t="shared" ref="D17:X17" si="0">SUM(D5:D12)</f>
        <v>10</v>
      </c>
      <c r="E17" s="25">
        <f t="shared" si="0"/>
        <v>7</v>
      </c>
      <c r="F17" s="25">
        <f t="shared" si="0"/>
        <v>0</v>
      </c>
      <c r="G17" s="25">
        <f t="shared" si="0"/>
        <v>0</v>
      </c>
      <c r="H17" s="25">
        <f t="shared" si="0"/>
        <v>10</v>
      </c>
      <c r="I17" s="25">
        <f t="shared" si="0"/>
        <v>7</v>
      </c>
      <c r="J17" s="25">
        <f t="shared" si="0"/>
        <v>70</v>
      </c>
      <c r="K17" s="25">
        <f t="shared" si="0"/>
        <v>100</v>
      </c>
      <c r="L17" s="25">
        <f t="shared" si="0"/>
        <v>15</v>
      </c>
      <c r="M17" s="25">
        <f t="shared" si="0"/>
        <v>10</v>
      </c>
      <c r="N17" s="25">
        <f t="shared" si="0"/>
        <v>0</v>
      </c>
      <c r="O17" s="25">
        <f t="shared" si="0"/>
        <v>0</v>
      </c>
      <c r="P17" s="25">
        <f t="shared" si="0"/>
        <v>70</v>
      </c>
      <c r="Q17" s="25">
        <f t="shared" si="0"/>
        <v>70</v>
      </c>
      <c r="R17" s="25">
        <f t="shared" si="0"/>
        <v>5</v>
      </c>
      <c r="S17" s="25">
        <f t="shared" si="0"/>
        <v>1</v>
      </c>
      <c r="T17" s="25">
        <f t="shared" si="0"/>
        <v>0</v>
      </c>
      <c r="U17" s="25">
        <f t="shared" si="0"/>
        <v>0</v>
      </c>
      <c r="V17" s="25">
        <f t="shared" si="0"/>
        <v>2</v>
      </c>
      <c r="W17" s="26">
        <f t="shared" si="0"/>
        <v>50</v>
      </c>
      <c r="X17" s="26">
        <f t="shared" si="0"/>
        <v>0</v>
      </c>
      <c r="Y17" s="7"/>
    </row>
    <row r="18" spans="1:25" x14ac:dyDescent="0.15">
      <c r="A18" s="27"/>
      <c r="B18" s="28" t="s">
        <v>34</v>
      </c>
      <c r="C18" s="29">
        <f>SUM(A17*C17)/1000</f>
        <v>3.36</v>
      </c>
      <c r="D18" s="29">
        <f>+(A17*D17)/1000</f>
        <v>0.42</v>
      </c>
      <c r="E18" s="29">
        <f>+(A17*E17)/1000</f>
        <v>0.29399999999999998</v>
      </c>
      <c r="F18" s="29">
        <f>+(A17*F17)/1000</f>
        <v>0</v>
      </c>
      <c r="G18" s="29">
        <f>+(A17*G17)/1000</f>
        <v>0</v>
      </c>
      <c r="H18" s="29">
        <f>+(A17*H17)/1000</f>
        <v>0.42</v>
      </c>
      <c r="I18" s="29">
        <f>+(A17*I17)/1000</f>
        <v>0.29399999999999998</v>
      </c>
      <c r="J18" s="29">
        <f>+(A17*J17)/1000</f>
        <v>2.94</v>
      </c>
      <c r="K18" s="29">
        <f>+(A17*K17)/1000</f>
        <v>4.2</v>
      </c>
      <c r="L18" s="29">
        <f>+(A17*L17)/1000</f>
        <v>0.63</v>
      </c>
      <c r="M18" s="29">
        <f>+(A17*M17)/1000</f>
        <v>0.42</v>
      </c>
      <c r="N18" s="29">
        <f>+(A17*N17)/1000</f>
        <v>0</v>
      </c>
      <c r="O18" s="29">
        <f>+(A17*O17)/1000</f>
        <v>0</v>
      </c>
      <c r="P18" s="29">
        <f>+(A17*P17)/1000</f>
        <v>2.94</v>
      </c>
      <c r="Q18" s="29">
        <f>+(A17*Q17)/1000</f>
        <v>2.94</v>
      </c>
      <c r="R18" s="29">
        <f>+(A17*R17)/1000</f>
        <v>0.21</v>
      </c>
      <c r="S18" s="29">
        <f>+(A17*S17)</f>
        <v>42</v>
      </c>
      <c r="T18" s="29">
        <f>+(A17*T17)/1000</f>
        <v>0</v>
      </c>
      <c r="U18" s="29">
        <f>+(A17*U17)/1000</f>
        <v>0</v>
      </c>
      <c r="V18" s="29">
        <f>+(A17*V17)/1000</f>
        <v>8.4000000000000005E-2</v>
      </c>
      <c r="W18" s="29">
        <f>+(A17*W17)/1000</f>
        <v>2.1</v>
      </c>
      <c r="X18" s="29">
        <f>+(A17*X17)/1000</f>
        <v>0</v>
      </c>
      <c r="Y18" s="7"/>
    </row>
    <row r="19" spans="1:25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X19" si="1">SUM(D13:D16)</f>
        <v>5</v>
      </c>
      <c r="E19" s="30">
        <f t="shared" si="1"/>
        <v>0</v>
      </c>
      <c r="F19" s="30">
        <f t="shared" si="1"/>
        <v>0</v>
      </c>
      <c r="G19" s="30">
        <f t="shared" si="1"/>
        <v>50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>SUM(N13:N16)</f>
        <v>30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50</v>
      </c>
      <c r="V19" s="30">
        <f t="shared" si="1"/>
        <v>0</v>
      </c>
      <c r="W19" s="31">
        <f t="shared" si="1"/>
        <v>0</v>
      </c>
      <c r="X19" s="31">
        <f t="shared" si="1"/>
        <v>0</v>
      </c>
      <c r="Y19" s="7"/>
    </row>
    <row r="20" spans="1:25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5.0000000000000001E-3</v>
      </c>
      <c r="E20" s="34">
        <f>+(A19*E19)/1000</f>
        <v>0</v>
      </c>
      <c r="F20" s="34">
        <f>+(A19*F19)/1000</f>
        <v>0</v>
      </c>
      <c r="G20" s="34">
        <f>+(A19*G19)/1000</f>
        <v>0.05</v>
      </c>
      <c r="H20" s="34">
        <f>+(A19*H19)/1000</f>
        <v>0</v>
      </c>
      <c r="I20" s="34">
        <f>+(A19*I19)/1000</f>
        <v>0</v>
      </c>
      <c r="J20" s="34">
        <f>+(A19*J19)/1000</f>
        <v>0</v>
      </c>
      <c r="K20" s="34">
        <f>+(A19*K19)/1000</f>
        <v>0</v>
      </c>
      <c r="L20" s="34">
        <f>+(A19*L19)/1000</f>
        <v>0</v>
      </c>
      <c r="M20" s="34">
        <f>+(A19*M19)/1000</f>
        <v>0</v>
      </c>
      <c r="N20" s="34">
        <f>+(A19*N19)/1000</f>
        <v>0.03</v>
      </c>
      <c r="O20" s="34">
        <f>+(A19*O19)/1000</f>
        <v>0</v>
      </c>
      <c r="P20" s="34">
        <f>+(A19*P19)/1000</f>
        <v>0</v>
      </c>
      <c r="Q20" s="34">
        <f>+(A19*Q19)/1000</f>
        <v>0</v>
      </c>
      <c r="R20" s="34">
        <f>+(A19*R19)/1000</f>
        <v>0</v>
      </c>
      <c r="S20" s="34">
        <f>+(A19*S19)/1000</f>
        <v>0</v>
      </c>
      <c r="T20" s="34">
        <f>+(A19*T19)/1000</f>
        <v>0</v>
      </c>
      <c r="U20" s="34">
        <f>+(A19*U19)/1000</f>
        <v>0.05</v>
      </c>
      <c r="V20" s="34">
        <f>+(A19*V19)/1000</f>
        <v>0</v>
      </c>
      <c r="W20" s="35">
        <f>+(A19*W19)/1000</f>
        <v>0</v>
      </c>
      <c r="X20" s="35">
        <f>+(A19*X19)/1000</f>
        <v>0</v>
      </c>
      <c r="Y20" s="7"/>
    </row>
    <row r="21" spans="1:25" x14ac:dyDescent="0.15">
      <c r="A21" s="98" t="s">
        <v>37</v>
      </c>
      <c r="B21" s="99"/>
      <c r="C21" s="36">
        <f>+C20+C18</f>
        <v>3.4</v>
      </c>
      <c r="D21" s="36">
        <f t="shared" ref="D21:X21" si="2">+D20+D18</f>
        <v>0.42499999999999999</v>
      </c>
      <c r="E21" s="36">
        <f t="shared" si="2"/>
        <v>0.29399999999999998</v>
      </c>
      <c r="F21" s="36">
        <f t="shared" si="2"/>
        <v>0</v>
      </c>
      <c r="G21" s="36">
        <f t="shared" si="2"/>
        <v>0.05</v>
      </c>
      <c r="H21" s="36">
        <f t="shared" si="2"/>
        <v>0.42</v>
      </c>
      <c r="I21" s="36">
        <f t="shared" si="2"/>
        <v>0.29399999999999998</v>
      </c>
      <c r="J21" s="36">
        <f t="shared" si="2"/>
        <v>2.94</v>
      </c>
      <c r="K21" s="36">
        <f t="shared" si="2"/>
        <v>4.2</v>
      </c>
      <c r="L21" s="36">
        <f t="shared" si="2"/>
        <v>0.63</v>
      </c>
      <c r="M21" s="36">
        <f t="shared" si="2"/>
        <v>0.42</v>
      </c>
      <c r="N21" s="36">
        <f t="shared" si="2"/>
        <v>0.03</v>
      </c>
      <c r="O21" s="36">
        <f t="shared" si="2"/>
        <v>0</v>
      </c>
      <c r="P21" s="36">
        <f t="shared" si="2"/>
        <v>2.94</v>
      </c>
      <c r="Q21" s="36">
        <f t="shared" si="2"/>
        <v>2.94</v>
      </c>
      <c r="R21" s="36">
        <f t="shared" si="2"/>
        <v>0.21</v>
      </c>
      <c r="S21" s="36">
        <f t="shared" si="2"/>
        <v>42</v>
      </c>
      <c r="T21" s="36">
        <f t="shared" si="2"/>
        <v>0</v>
      </c>
      <c r="U21" s="36">
        <f t="shared" si="2"/>
        <v>0.05</v>
      </c>
      <c r="V21" s="36">
        <f t="shared" si="2"/>
        <v>8.4000000000000005E-2</v>
      </c>
      <c r="W21" s="37">
        <f t="shared" si="2"/>
        <v>2.1</v>
      </c>
      <c r="X21" s="37">
        <f t="shared" si="2"/>
        <v>0</v>
      </c>
      <c r="Y21" s="7"/>
    </row>
    <row r="22" spans="1:25" x14ac:dyDescent="0.15">
      <c r="A22" s="91" t="s">
        <v>38</v>
      </c>
      <c r="B22" s="93"/>
      <c r="C22" s="38">
        <v>262</v>
      </c>
      <c r="D22" s="38">
        <v>608</v>
      </c>
      <c r="E22" s="38">
        <v>1650</v>
      </c>
      <c r="F22" s="38">
        <v>244</v>
      </c>
      <c r="G22" s="38">
        <v>330</v>
      </c>
      <c r="H22" s="38">
        <v>708</v>
      </c>
      <c r="I22" s="38">
        <v>2948</v>
      </c>
      <c r="J22" s="38">
        <v>2644</v>
      </c>
      <c r="K22" s="38">
        <v>154</v>
      </c>
      <c r="L22" s="38">
        <v>397</v>
      </c>
      <c r="M22" s="38">
        <v>238</v>
      </c>
      <c r="N22" s="38">
        <v>208</v>
      </c>
      <c r="O22" s="38">
        <v>708</v>
      </c>
      <c r="P22" s="38">
        <v>344</v>
      </c>
      <c r="Q22" s="38">
        <v>318</v>
      </c>
      <c r="R22" s="38">
        <v>147</v>
      </c>
      <c r="S22" s="38">
        <v>57</v>
      </c>
      <c r="T22" s="38">
        <v>277</v>
      </c>
      <c r="U22" s="38">
        <v>269</v>
      </c>
      <c r="V22" s="81">
        <v>677</v>
      </c>
      <c r="W22" s="39">
        <v>154</v>
      </c>
      <c r="X22" s="39"/>
      <c r="Y22" s="7"/>
    </row>
    <row r="23" spans="1:25" x14ac:dyDescent="0.15">
      <c r="A23" s="40">
        <f>SUM(A17)</f>
        <v>42</v>
      </c>
      <c r="B23" s="41" t="s">
        <v>39</v>
      </c>
      <c r="C23" s="42">
        <f>SUM(C18*C22)</f>
        <v>880.31999999999994</v>
      </c>
      <c r="D23" s="42">
        <f>SUM(D18*D22)</f>
        <v>255.35999999999999</v>
      </c>
      <c r="E23" s="42">
        <f t="shared" ref="E23:X23" si="3">SUM(E18*E22)</f>
        <v>485.09999999999997</v>
      </c>
      <c r="F23" s="42">
        <f t="shared" si="3"/>
        <v>0</v>
      </c>
      <c r="G23" s="42">
        <f t="shared" si="3"/>
        <v>0</v>
      </c>
      <c r="H23" s="42">
        <f t="shared" si="3"/>
        <v>297.36</v>
      </c>
      <c r="I23" s="42">
        <f t="shared" si="3"/>
        <v>866.71199999999999</v>
      </c>
      <c r="J23" s="42">
        <f t="shared" si="3"/>
        <v>7773.36</v>
      </c>
      <c r="K23" s="42">
        <f t="shared" si="3"/>
        <v>646.80000000000007</v>
      </c>
      <c r="L23" s="42">
        <f t="shared" si="3"/>
        <v>250.11</v>
      </c>
      <c r="M23" s="42">
        <f t="shared" si="3"/>
        <v>99.96</v>
      </c>
      <c r="N23" s="42">
        <f t="shared" si="3"/>
        <v>0</v>
      </c>
      <c r="O23" s="42">
        <f t="shared" si="3"/>
        <v>0</v>
      </c>
      <c r="P23" s="42">
        <f t="shared" si="3"/>
        <v>1011.36</v>
      </c>
      <c r="Q23" s="42">
        <f t="shared" si="3"/>
        <v>934.92</v>
      </c>
      <c r="R23" s="42">
        <f t="shared" si="3"/>
        <v>30.869999999999997</v>
      </c>
      <c r="S23" s="42">
        <f t="shared" si="3"/>
        <v>2394</v>
      </c>
      <c r="T23" s="42">
        <f t="shared" si="3"/>
        <v>0</v>
      </c>
      <c r="U23" s="42">
        <f t="shared" si="3"/>
        <v>0</v>
      </c>
      <c r="V23" s="42">
        <f t="shared" si="3"/>
        <v>56.868000000000002</v>
      </c>
      <c r="W23" s="42">
        <f t="shared" si="3"/>
        <v>323.40000000000003</v>
      </c>
      <c r="X23" s="42">
        <f t="shared" si="3"/>
        <v>0</v>
      </c>
      <c r="Y23" s="43">
        <f>SUM(C23:X23)</f>
        <v>16306.5</v>
      </c>
    </row>
    <row r="24" spans="1:25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>SUM(D20*D22)</f>
        <v>3.04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16.5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6.24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13.450000000000001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49.71</v>
      </c>
    </row>
    <row r="25" spans="1:25" x14ac:dyDescent="0.15">
      <c r="A25" s="82" t="s">
        <v>40</v>
      </c>
      <c r="B25" s="83"/>
      <c r="C25" s="44">
        <f>SUM(C23:C24)</f>
        <v>890.8</v>
      </c>
      <c r="D25" s="44">
        <f t="shared" ref="D25:X25" si="5">+D21*D22</f>
        <v>258.39999999999998</v>
      </c>
      <c r="E25" s="44">
        <f t="shared" si="5"/>
        <v>485.09999999999997</v>
      </c>
      <c r="F25" s="44">
        <f t="shared" si="5"/>
        <v>0</v>
      </c>
      <c r="G25" s="44">
        <f t="shared" si="5"/>
        <v>16.5</v>
      </c>
      <c r="H25" s="44">
        <f t="shared" si="5"/>
        <v>297.36</v>
      </c>
      <c r="I25" s="44">
        <f t="shared" si="5"/>
        <v>866.71199999999999</v>
      </c>
      <c r="J25" s="44">
        <f t="shared" si="5"/>
        <v>7773.36</v>
      </c>
      <c r="K25" s="44">
        <f t="shared" si="5"/>
        <v>646.80000000000007</v>
      </c>
      <c r="L25" s="44">
        <f t="shared" si="5"/>
        <v>250.11</v>
      </c>
      <c r="M25" s="44">
        <f t="shared" si="5"/>
        <v>99.96</v>
      </c>
      <c r="N25" s="44">
        <f t="shared" si="5"/>
        <v>6.24</v>
      </c>
      <c r="O25" s="44">
        <f t="shared" si="5"/>
        <v>0</v>
      </c>
      <c r="P25" s="44">
        <f t="shared" si="5"/>
        <v>1011.36</v>
      </c>
      <c r="Q25" s="44">
        <f t="shared" si="5"/>
        <v>934.92</v>
      </c>
      <c r="R25" s="44">
        <f t="shared" si="5"/>
        <v>30.869999999999997</v>
      </c>
      <c r="S25" s="44">
        <f t="shared" si="5"/>
        <v>2394</v>
      </c>
      <c r="T25" s="44">
        <f t="shared" si="5"/>
        <v>0</v>
      </c>
      <c r="U25" s="44">
        <f t="shared" si="5"/>
        <v>13.450000000000001</v>
      </c>
      <c r="V25" s="44">
        <f t="shared" si="5"/>
        <v>56.868000000000002</v>
      </c>
      <c r="W25" s="45">
        <f t="shared" si="5"/>
        <v>323.40000000000003</v>
      </c>
      <c r="X25" s="45">
        <f t="shared" si="5"/>
        <v>0</v>
      </c>
      <c r="Y25" s="43">
        <f>SUM(C25:X25)</f>
        <v>16356.210000000001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5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5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5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7"/>
    </row>
    <row r="34" spans="1:25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9"/>
      <c r="X34" s="9"/>
      <c r="Y34" s="7"/>
    </row>
    <row r="35" spans="1:25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5"/>
      <c r="W35" s="15"/>
      <c r="X35" s="15"/>
      <c r="Y35" s="7"/>
    </row>
    <row r="36" spans="1:25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7"/>
    </row>
    <row r="37" spans="1:25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7"/>
    </row>
    <row r="38" spans="1:25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7"/>
    </row>
    <row r="39" spans="1:25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7"/>
    </row>
    <row r="40" spans="1:25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7"/>
    </row>
    <row r="41" spans="1:25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7"/>
    </row>
    <row r="42" spans="1:25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21"/>
      <c r="X42" s="21"/>
      <c r="Y42" s="7"/>
    </row>
    <row r="43" spans="1:25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7"/>
    </row>
    <row r="44" spans="1:25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5"/>
      <c r="W44" s="55"/>
      <c r="X44" s="55"/>
      <c r="Y44" s="7"/>
    </row>
    <row r="45" spans="1:25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5"/>
      <c r="W45" s="55"/>
      <c r="X45" s="55"/>
      <c r="Y45" s="7"/>
    </row>
    <row r="46" spans="1:25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7"/>
    </row>
    <row r="47" spans="1:25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7"/>
    </row>
    <row r="48" spans="1:25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"/>
    </row>
    <row r="49" spans="1:25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7"/>
    </row>
    <row r="50" spans="1:25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7"/>
    </row>
    <row r="51" spans="1:25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7"/>
      <c r="X51" s="37"/>
      <c r="Y51" s="7"/>
    </row>
    <row r="52" spans="1:25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7"/>
    </row>
    <row r="53" spans="1:25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3"/>
    </row>
    <row r="54" spans="1:25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1:25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5"/>
      <c r="X55" s="45"/>
      <c r="Y55" s="43"/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AC25" sqref="AC25"/>
    </sheetView>
  </sheetViews>
  <sheetFormatPr defaultRowHeight="10.5" x14ac:dyDescent="0.15"/>
  <cols>
    <col min="1" max="1" width="4" style="1" customWidth="1"/>
    <col min="2" max="2" width="23.5703125" style="1" customWidth="1"/>
    <col min="3" max="3" width="3.85546875" style="1" customWidth="1"/>
    <col min="4" max="4" width="4.42578125" style="1" customWidth="1"/>
    <col min="5" max="5" width="4.140625" style="1" customWidth="1"/>
    <col min="6" max="6" width="3.85546875" style="1" customWidth="1"/>
    <col min="7" max="7" width="4.140625" style="1" customWidth="1"/>
    <col min="8" max="11" width="3.85546875" style="1" customWidth="1"/>
    <col min="12" max="12" width="4.28515625" style="1" customWidth="1"/>
    <col min="13" max="16" width="3.85546875" style="1" customWidth="1"/>
    <col min="17" max="17" width="4.5703125" style="1" customWidth="1"/>
    <col min="18" max="18" width="4.85546875" style="76" customWidth="1"/>
    <col min="19" max="19" width="4.5703125" style="76" customWidth="1"/>
    <col min="20" max="22" width="3.85546875" style="1" customWidth="1"/>
    <col min="23" max="24" width="4.28515625" style="1" customWidth="1"/>
    <col min="25" max="25" width="4.140625" style="1" customWidth="1"/>
    <col min="26" max="257" width="9.140625" style="1"/>
    <col min="258" max="258" width="3.85546875" style="1" customWidth="1"/>
    <col min="259" max="259" width="15.42578125" style="1" customWidth="1"/>
    <col min="260" max="281" width="4.140625" style="1" customWidth="1"/>
    <col min="282" max="513" width="9.140625" style="1"/>
    <col min="514" max="514" width="3.85546875" style="1" customWidth="1"/>
    <col min="515" max="515" width="15.42578125" style="1" customWidth="1"/>
    <col min="516" max="537" width="4.140625" style="1" customWidth="1"/>
    <col min="538" max="769" width="9.140625" style="1"/>
    <col min="770" max="770" width="3.85546875" style="1" customWidth="1"/>
    <col min="771" max="771" width="15.42578125" style="1" customWidth="1"/>
    <col min="772" max="793" width="4.140625" style="1" customWidth="1"/>
    <col min="794" max="1025" width="9.140625" style="1"/>
    <col min="1026" max="1026" width="3.85546875" style="1" customWidth="1"/>
    <col min="1027" max="1027" width="15.42578125" style="1" customWidth="1"/>
    <col min="1028" max="1049" width="4.140625" style="1" customWidth="1"/>
    <col min="1050" max="1281" width="9.140625" style="1"/>
    <col min="1282" max="1282" width="3.85546875" style="1" customWidth="1"/>
    <col min="1283" max="1283" width="15.42578125" style="1" customWidth="1"/>
    <col min="1284" max="1305" width="4.140625" style="1" customWidth="1"/>
    <col min="1306" max="1537" width="9.140625" style="1"/>
    <col min="1538" max="1538" width="3.85546875" style="1" customWidth="1"/>
    <col min="1539" max="1539" width="15.42578125" style="1" customWidth="1"/>
    <col min="1540" max="1561" width="4.140625" style="1" customWidth="1"/>
    <col min="1562" max="1793" width="9.140625" style="1"/>
    <col min="1794" max="1794" width="3.85546875" style="1" customWidth="1"/>
    <col min="1795" max="1795" width="15.42578125" style="1" customWidth="1"/>
    <col min="1796" max="1817" width="4.140625" style="1" customWidth="1"/>
    <col min="1818" max="2049" width="9.140625" style="1"/>
    <col min="2050" max="2050" width="3.85546875" style="1" customWidth="1"/>
    <col min="2051" max="2051" width="15.42578125" style="1" customWidth="1"/>
    <col min="2052" max="2073" width="4.140625" style="1" customWidth="1"/>
    <col min="2074" max="2305" width="9.140625" style="1"/>
    <col min="2306" max="2306" width="3.85546875" style="1" customWidth="1"/>
    <col min="2307" max="2307" width="15.42578125" style="1" customWidth="1"/>
    <col min="2308" max="2329" width="4.140625" style="1" customWidth="1"/>
    <col min="2330" max="2561" width="9.140625" style="1"/>
    <col min="2562" max="2562" width="3.85546875" style="1" customWidth="1"/>
    <col min="2563" max="2563" width="15.42578125" style="1" customWidth="1"/>
    <col min="2564" max="2585" width="4.140625" style="1" customWidth="1"/>
    <col min="2586" max="2817" width="9.140625" style="1"/>
    <col min="2818" max="2818" width="3.85546875" style="1" customWidth="1"/>
    <col min="2819" max="2819" width="15.42578125" style="1" customWidth="1"/>
    <col min="2820" max="2841" width="4.140625" style="1" customWidth="1"/>
    <col min="2842" max="3073" width="9.140625" style="1"/>
    <col min="3074" max="3074" width="3.85546875" style="1" customWidth="1"/>
    <col min="3075" max="3075" width="15.42578125" style="1" customWidth="1"/>
    <col min="3076" max="3097" width="4.140625" style="1" customWidth="1"/>
    <col min="3098" max="3329" width="9.140625" style="1"/>
    <col min="3330" max="3330" width="3.85546875" style="1" customWidth="1"/>
    <col min="3331" max="3331" width="15.42578125" style="1" customWidth="1"/>
    <col min="3332" max="3353" width="4.140625" style="1" customWidth="1"/>
    <col min="3354" max="3585" width="9.140625" style="1"/>
    <col min="3586" max="3586" width="3.85546875" style="1" customWidth="1"/>
    <col min="3587" max="3587" width="15.42578125" style="1" customWidth="1"/>
    <col min="3588" max="3609" width="4.140625" style="1" customWidth="1"/>
    <col min="3610" max="3841" width="9.140625" style="1"/>
    <col min="3842" max="3842" width="3.85546875" style="1" customWidth="1"/>
    <col min="3843" max="3843" width="15.42578125" style="1" customWidth="1"/>
    <col min="3844" max="3865" width="4.140625" style="1" customWidth="1"/>
    <col min="3866" max="4097" width="9.140625" style="1"/>
    <col min="4098" max="4098" width="3.85546875" style="1" customWidth="1"/>
    <col min="4099" max="4099" width="15.42578125" style="1" customWidth="1"/>
    <col min="4100" max="4121" width="4.140625" style="1" customWidth="1"/>
    <col min="4122" max="4353" width="9.140625" style="1"/>
    <col min="4354" max="4354" width="3.85546875" style="1" customWidth="1"/>
    <col min="4355" max="4355" width="15.42578125" style="1" customWidth="1"/>
    <col min="4356" max="4377" width="4.140625" style="1" customWidth="1"/>
    <col min="4378" max="4609" width="9.140625" style="1"/>
    <col min="4610" max="4610" width="3.85546875" style="1" customWidth="1"/>
    <col min="4611" max="4611" width="15.42578125" style="1" customWidth="1"/>
    <col min="4612" max="4633" width="4.140625" style="1" customWidth="1"/>
    <col min="4634" max="4865" width="9.140625" style="1"/>
    <col min="4866" max="4866" width="3.85546875" style="1" customWidth="1"/>
    <col min="4867" max="4867" width="15.42578125" style="1" customWidth="1"/>
    <col min="4868" max="4889" width="4.140625" style="1" customWidth="1"/>
    <col min="4890" max="5121" width="9.140625" style="1"/>
    <col min="5122" max="5122" width="3.85546875" style="1" customWidth="1"/>
    <col min="5123" max="5123" width="15.42578125" style="1" customWidth="1"/>
    <col min="5124" max="5145" width="4.140625" style="1" customWidth="1"/>
    <col min="5146" max="5377" width="9.140625" style="1"/>
    <col min="5378" max="5378" width="3.85546875" style="1" customWidth="1"/>
    <col min="5379" max="5379" width="15.42578125" style="1" customWidth="1"/>
    <col min="5380" max="5401" width="4.140625" style="1" customWidth="1"/>
    <col min="5402" max="5633" width="9.140625" style="1"/>
    <col min="5634" max="5634" width="3.85546875" style="1" customWidth="1"/>
    <col min="5635" max="5635" width="15.42578125" style="1" customWidth="1"/>
    <col min="5636" max="5657" width="4.140625" style="1" customWidth="1"/>
    <col min="5658" max="5889" width="9.140625" style="1"/>
    <col min="5890" max="5890" width="3.85546875" style="1" customWidth="1"/>
    <col min="5891" max="5891" width="15.42578125" style="1" customWidth="1"/>
    <col min="5892" max="5913" width="4.140625" style="1" customWidth="1"/>
    <col min="5914" max="6145" width="9.140625" style="1"/>
    <col min="6146" max="6146" width="3.85546875" style="1" customWidth="1"/>
    <col min="6147" max="6147" width="15.42578125" style="1" customWidth="1"/>
    <col min="6148" max="6169" width="4.140625" style="1" customWidth="1"/>
    <col min="6170" max="6401" width="9.140625" style="1"/>
    <col min="6402" max="6402" width="3.85546875" style="1" customWidth="1"/>
    <col min="6403" max="6403" width="15.42578125" style="1" customWidth="1"/>
    <col min="6404" max="6425" width="4.140625" style="1" customWidth="1"/>
    <col min="6426" max="6657" width="9.140625" style="1"/>
    <col min="6658" max="6658" width="3.85546875" style="1" customWidth="1"/>
    <col min="6659" max="6659" width="15.42578125" style="1" customWidth="1"/>
    <col min="6660" max="6681" width="4.140625" style="1" customWidth="1"/>
    <col min="6682" max="6913" width="9.140625" style="1"/>
    <col min="6914" max="6914" width="3.85546875" style="1" customWidth="1"/>
    <col min="6915" max="6915" width="15.42578125" style="1" customWidth="1"/>
    <col min="6916" max="6937" width="4.140625" style="1" customWidth="1"/>
    <col min="6938" max="7169" width="9.140625" style="1"/>
    <col min="7170" max="7170" width="3.85546875" style="1" customWidth="1"/>
    <col min="7171" max="7171" width="15.42578125" style="1" customWidth="1"/>
    <col min="7172" max="7193" width="4.140625" style="1" customWidth="1"/>
    <col min="7194" max="7425" width="9.140625" style="1"/>
    <col min="7426" max="7426" width="3.85546875" style="1" customWidth="1"/>
    <col min="7427" max="7427" width="15.42578125" style="1" customWidth="1"/>
    <col min="7428" max="7449" width="4.140625" style="1" customWidth="1"/>
    <col min="7450" max="7681" width="9.140625" style="1"/>
    <col min="7682" max="7682" width="3.85546875" style="1" customWidth="1"/>
    <col min="7683" max="7683" width="15.42578125" style="1" customWidth="1"/>
    <col min="7684" max="7705" width="4.140625" style="1" customWidth="1"/>
    <col min="7706" max="7937" width="9.140625" style="1"/>
    <col min="7938" max="7938" width="3.85546875" style="1" customWidth="1"/>
    <col min="7939" max="7939" width="15.42578125" style="1" customWidth="1"/>
    <col min="7940" max="7961" width="4.140625" style="1" customWidth="1"/>
    <col min="7962" max="8193" width="9.140625" style="1"/>
    <col min="8194" max="8194" width="3.85546875" style="1" customWidth="1"/>
    <col min="8195" max="8195" width="15.42578125" style="1" customWidth="1"/>
    <col min="8196" max="8217" width="4.140625" style="1" customWidth="1"/>
    <col min="8218" max="8449" width="9.140625" style="1"/>
    <col min="8450" max="8450" width="3.85546875" style="1" customWidth="1"/>
    <col min="8451" max="8451" width="15.42578125" style="1" customWidth="1"/>
    <col min="8452" max="8473" width="4.140625" style="1" customWidth="1"/>
    <col min="8474" max="8705" width="9.140625" style="1"/>
    <col min="8706" max="8706" width="3.85546875" style="1" customWidth="1"/>
    <col min="8707" max="8707" width="15.42578125" style="1" customWidth="1"/>
    <col min="8708" max="8729" width="4.140625" style="1" customWidth="1"/>
    <col min="8730" max="8961" width="9.140625" style="1"/>
    <col min="8962" max="8962" width="3.85546875" style="1" customWidth="1"/>
    <col min="8963" max="8963" width="15.42578125" style="1" customWidth="1"/>
    <col min="8964" max="8985" width="4.140625" style="1" customWidth="1"/>
    <col min="8986" max="9217" width="9.140625" style="1"/>
    <col min="9218" max="9218" width="3.85546875" style="1" customWidth="1"/>
    <col min="9219" max="9219" width="15.42578125" style="1" customWidth="1"/>
    <col min="9220" max="9241" width="4.140625" style="1" customWidth="1"/>
    <col min="9242" max="9473" width="9.140625" style="1"/>
    <col min="9474" max="9474" width="3.85546875" style="1" customWidth="1"/>
    <col min="9475" max="9475" width="15.42578125" style="1" customWidth="1"/>
    <col min="9476" max="9497" width="4.140625" style="1" customWidth="1"/>
    <col min="9498" max="9729" width="9.140625" style="1"/>
    <col min="9730" max="9730" width="3.85546875" style="1" customWidth="1"/>
    <col min="9731" max="9731" width="15.42578125" style="1" customWidth="1"/>
    <col min="9732" max="9753" width="4.140625" style="1" customWidth="1"/>
    <col min="9754" max="9985" width="9.140625" style="1"/>
    <col min="9986" max="9986" width="3.85546875" style="1" customWidth="1"/>
    <col min="9987" max="9987" width="15.42578125" style="1" customWidth="1"/>
    <col min="9988" max="10009" width="4.140625" style="1" customWidth="1"/>
    <col min="10010" max="10241" width="9.140625" style="1"/>
    <col min="10242" max="10242" width="3.85546875" style="1" customWidth="1"/>
    <col min="10243" max="10243" width="15.42578125" style="1" customWidth="1"/>
    <col min="10244" max="10265" width="4.140625" style="1" customWidth="1"/>
    <col min="10266" max="10497" width="9.140625" style="1"/>
    <col min="10498" max="10498" width="3.85546875" style="1" customWidth="1"/>
    <col min="10499" max="10499" width="15.42578125" style="1" customWidth="1"/>
    <col min="10500" max="10521" width="4.140625" style="1" customWidth="1"/>
    <col min="10522" max="10753" width="9.140625" style="1"/>
    <col min="10754" max="10754" width="3.85546875" style="1" customWidth="1"/>
    <col min="10755" max="10755" width="15.42578125" style="1" customWidth="1"/>
    <col min="10756" max="10777" width="4.140625" style="1" customWidth="1"/>
    <col min="10778" max="11009" width="9.140625" style="1"/>
    <col min="11010" max="11010" width="3.85546875" style="1" customWidth="1"/>
    <col min="11011" max="11011" width="15.42578125" style="1" customWidth="1"/>
    <col min="11012" max="11033" width="4.140625" style="1" customWidth="1"/>
    <col min="11034" max="11265" width="9.140625" style="1"/>
    <col min="11266" max="11266" width="3.85546875" style="1" customWidth="1"/>
    <col min="11267" max="11267" width="15.42578125" style="1" customWidth="1"/>
    <col min="11268" max="11289" width="4.140625" style="1" customWidth="1"/>
    <col min="11290" max="11521" width="9.140625" style="1"/>
    <col min="11522" max="11522" width="3.85546875" style="1" customWidth="1"/>
    <col min="11523" max="11523" width="15.42578125" style="1" customWidth="1"/>
    <col min="11524" max="11545" width="4.140625" style="1" customWidth="1"/>
    <col min="11546" max="11777" width="9.140625" style="1"/>
    <col min="11778" max="11778" width="3.85546875" style="1" customWidth="1"/>
    <col min="11779" max="11779" width="15.42578125" style="1" customWidth="1"/>
    <col min="11780" max="11801" width="4.140625" style="1" customWidth="1"/>
    <col min="11802" max="12033" width="9.140625" style="1"/>
    <col min="12034" max="12034" width="3.85546875" style="1" customWidth="1"/>
    <col min="12035" max="12035" width="15.42578125" style="1" customWidth="1"/>
    <col min="12036" max="12057" width="4.140625" style="1" customWidth="1"/>
    <col min="12058" max="12289" width="9.140625" style="1"/>
    <col min="12290" max="12290" width="3.85546875" style="1" customWidth="1"/>
    <col min="12291" max="12291" width="15.42578125" style="1" customWidth="1"/>
    <col min="12292" max="12313" width="4.140625" style="1" customWidth="1"/>
    <col min="12314" max="12545" width="9.140625" style="1"/>
    <col min="12546" max="12546" width="3.85546875" style="1" customWidth="1"/>
    <col min="12547" max="12547" width="15.42578125" style="1" customWidth="1"/>
    <col min="12548" max="12569" width="4.140625" style="1" customWidth="1"/>
    <col min="12570" max="12801" width="9.140625" style="1"/>
    <col min="12802" max="12802" width="3.85546875" style="1" customWidth="1"/>
    <col min="12803" max="12803" width="15.42578125" style="1" customWidth="1"/>
    <col min="12804" max="12825" width="4.140625" style="1" customWidth="1"/>
    <col min="12826" max="13057" width="9.140625" style="1"/>
    <col min="13058" max="13058" width="3.85546875" style="1" customWidth="1"/>
    <col min="13059" max="13059" width="15.42578125" style="1" customWidth="1"/>
    <col min="13060" max="13081" width="4.140625" style="1" customWidth="1"/>
    <col min="13082" max="13313" width="9.140625" style="1"/>
    <col min="13314" max="13314" width="3.85546875" style="1" customWidth="1"/>
    <col min="13315" max="13315" width="15.42578125" style="1" customWidth="1"/>
    <col min="13316" max="13337" width="4.140625" style="1" customWidth="1"/>
    <col min="13338" max="13569" width="9.140625" style="1"/>
    <col min="13570" max="13570" width="3.85546875" style="1" customWidth="1"/>
    <col min="13571" max="13571" width="15.42578125" style="1" customWidth="1"/>
    <col min="13572" max="13593" width="4.140625" style="1" customWidth="1"/>
    <col min="13594" max="13825" width="9.140625" style="1"/>
    <col min="13826" max="13826" width="3.85546875" style="1" customWidth="1"/>
    <col min="13827" max="13827" width="15.42578125" style="1" customWidth="1"/>
    <col min="13828" max="13849" width="4.140625" style="1" customWidth="1"/>
    <col min="13850" max="14081" width="9.140625" style="1"/>
    <col min="14082" max="14082" width="3.85546875" style="1" customWidth="1"/>
    <col min="14083" max="14083" width="15.42578125" style="1" customWidth="1"/>
    <col min="14084" max="14105" width="4.140625" style="1" customWidth="1"/>
    <col min="14106" max="14337" width="9.140625" style="1"/>
    <col min="14338" max="14338" width="3.85546875" style="1" customWidth="1"/>
    <col min="14339" max="14339" width="15.42578125" style="1" customWidth="1"/>
    <col min="14340" max="14361" width="4.140625" style="1" customWidth="1"/>
    <col min="14362" max="14593" width="9.140625" style="1"/>
    <col min="14594" max="14594" width="3.85546875" style="1" customWidth="1"/>
    <col min="14595" max="14595" width="15.42578125" style="1" customWidth="1"/>
    <col min="14596" max="14617" width="4.140625" style="1" customWidth="1"/>
    <col min="14618" max="14849" width="9.140625" style="1"/>
    <col min="14850" max="14850" width="3.85546875" style="1" customWidth="1"/>
    <col min="14851" max="14851" width="15.42578125" style="1" customWidth="1"/>
    <col min="14852" max="14873" width="4.140625" style="1" customWidth="1"/>
    <col min="14874" max="15105" width="9.140625" style="1"/>
    <col min="15106" max="15106" width="3.85546875" style="1" customWidth="1"/>
    <col min="15107" max="15107" width="15.42578125" style="1" customWidth="1"/>
    <col min="15108" max="15129" width="4.140625" style="1" customWidth="1"/>
    <col min="15130" max="15361" width="9.140625" style="1"/>
    <col min="15362" max="15362" width="3.85546875" style="1" customWidth="1"/>
    <col min="15363" max="15363" width="15.42578125" style="1" customWidth="1"/>
    <col min="15364" max="15385" width="4.140625" style="1" customWidth="1"/>
    <col min="15386" max="15617" width="9.140625" style="1"/>
    <col min="15618" max="15618" width="3.85546875" style="1" customWidth="1"/>
    <col min="15619" max="15619" width="15.42578125" style="1" customWidth="1"/>
    <col min="15620" max="15641" width="4.140625" style="1" customWidth="1"/>
    <col min="15642" max="15873" width="9.140625" style="1"/>
    <col min="15874" max="15874" width="3.85546875" style="1" customWidth="1"/>
    <col min="15875" max="15875" width="15.42578125" style="1" customWidth="1"/>
    <col min="15876" max="15897" width="4.140625" style="1" customWidth="1"/>
    <col min="15898" max="16129" width="9.140625" style="1"/>
    <col min="16130" max="16130" width="3.85546875" style="1" customWidth="1"/>
    <col min="16131" max="16131" width="15.42578125" style="1" customWidth="1"/>
    <col min="16132" max="16153" width="4.140625" style="1" customWidth="1"/>
    <col min="16154" max="16384" width="9.140625" style="1"/>
  </cols>
  <sheetData>
    <row r="1" spans="1:26" x14ac:dyDescent="0.15">
      <c r="B1" s="84" t="s">
        <v>0</v>
      </c>
      <c r="C1" s="84"/>
      <c r="D1" s="84"/>
      <c r="E1" s="84"/>
      <c r="F1" s="84"/>
      <c r="G1" s="84"/>
      <c r="H1" s="84"/>
      <c r="I1" s="84"/>
      <c r="J1" s="84"/>
      <c r="L1" s="2"/>
      <c r="M1" s="85" t="s">
        <v>1</v>
      </c>
      <c r="N1" s="85"/>
      <c r="O1" s="85"/>
      <c r="P1" s="85"/>
      <c r="Q1" s="85"/>
      <c r="R1" s="85" t="s">
        <v>2</v>
      </c>
      <c r="S1" s="85"/>
      <c r="T1" s="85"/>
      <c r="U1" s="85"/>
      <c r="V1" s="85"/>
    </row>
    <row r="2" spans="1:26" x14ac:dyDescent="0.15">
      <c r="B2" s="3" t="s">
        <v>3</v>
      </c>
      <c r="C2" s="4">
        <v>1</v>
      </c>
      <c r="D2" s="4">
        <v>1</v>
      </c>
      <c r="E2" s="5"/>
      <c r="F2" s="5"/>
      <c r="G2" s="5"/>
      <c r="H2" s="5"/>
      <c r="I2" s="5"/>
      <c r="J2" s="5"/>
      <c r="P2" s="86">
        <v>42929</v>
      </c>
      <c r="Q2" s="86"/>
      <c r="R2" s="86"/>
      <c r="S2" s="86"/>
      <c r="T2" s="5"/>
      <c r="U2" s="5"/>
      <c r="V2" s="5"/>
    </row>
    <row r="3" spans="1:26" x14ac:dyDescent="0.15">
      <c r="A3" s="87"/>
      <c r="B3" s="88"/>
      <c r="C3" s="91" t="s">
        <v>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6"/>
      <c r="X3" s="6"/>
      <c r="Y3" s="6"/>
      <c r="Z3" s="7"/>
    </row>
    <row r="4" spans="1:26" ht="55.5" thickBot="1" x14ac:dyDescent="0.2">
      <c r="A4" s="89"/>
      <c r="B4" s="90"/>
      <c r="C4" s="8" t="s">
        <v>5</v>
      </c>
      <c r="D4" s="9" t="s">
        <v>6</v>
      </c>
      <c r="E4" s="10" t="s">
        <v>7</v>
      </c>
      <c r="F4" s="10" t="s">
        <v>8</v>
      </c>
      <c r="G4" s="10" t="s">
        <v>66</v>
      </c>
      <c r="H4" s="10" t="s">
        <v>109</v>
      </c>
      <c r="I4" s="11" t="s">
        <v>11</v>
      </c>
      <c r="J4" s="10" t="s">
        <v>67</v>
      </c>
      <c r="K4" s="10" t="s">
        <v>56</v>
      </c>
      <c r="L4" s="10" t="s">
        <v>45</v>
      </c>
      <c r="M4" s="10" t="s">
        <v>57</v>
      </c>
      <c r="N4" s="11" t="s">
        <v>13</v>
      </c>
      <c r="O4" s="10" t="s">
        <v>16</v>
      </c>
      <c r="P4" s="10" t="s">
        <v>19</v>
      </c>
      <c r="Q4" s="10" t="s">
        <v>116</v>
      </c>
      <c r="R4" s="10" t="s">
        <v>78</v>
      </c>
      <c r="S4" s="10" t="s">
        <v>50</v>
      </c>
      <c r="T4" s="10" t="s">
        <v>21</v>
      </c>
      <c r="U4" s="11" t="s">
        <v>17</v>
      </c>
      <c r="V4" s="12" t="s">
        <v>69</v>
      </c>
      <c r="W4" s="9" t="s">
        <v>70</v>
      </c>
      <c r="X4" s="9" t="s">
        <v>9</v>
      </c>
      <c r="Y4" s="9" t="s">
        <v>53</v>
      </c>
      <c r="Z4" s="7"/>
    </row>
    <row r="5" spans="1:26" ht="10.5" customHeight="1" x14ac:dyDescent="0.15">
      <c r="A5" s="94" t="s">
        <v>22</v>
      </c>
      <c r="B5" s="13" t="s">
        <v>71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60">
        <v>70</v>
      </c>
      <c r="S5" s="60">
        <v>70</v>
      </c>
      <c r="T5" s="14"/>
      <c r="U5" s="14"/>
      <c r="V5" s="15"/>
      <c r="W5" s="15"/>
      <c r="X5" s="15"/>
      <c r="Y5" s="15"/>
      <c r="Z5" s="7"/>
    </row>
    <row r="6" spans="1:26" x14ac:dyDescent="0.15">
      <c r="A6" s="95"/>
      <c r="B6" s="16" t="s">
        <v>72</v>
      </c>
      <c r="C6" s="17"/>
      <c r="D6" s="17">
        <v>5</v>
      </c>
      <c r="E6" s="17"/>
      <c r="F6" s="17"/>
      <c r="G6" s="17">
        <f>1/10</f>
        <v>0.1</v>
      </c>
      <c r="H6" s="17">
        <v>18</v>
      </c>
      <c r="I6" s="17"/>
      <c r="J6" s="17"/>
      <c r="K6" s="17"/>
      <c r="L6" s="17"/>
      <c r="M6" s="17"/>
      <c r="N6" s="17"/>
      <c r="O6" s="17"/>
      <c r="P6" s="17">
        <v>28</v>
      </c>
      <c r="Q6" s="17"/>
      <c r="R6" s="61"/>
      <c r="S6" s="61"/>
      <c r="T6" s="17"/>
      <c r="U6" s="17">
        <v>25</v>
      </c>
      <c r="V6" s="18"/>
      <c r="W6" s="18"/>
      <c r="X6" s="18"/>
      <c r="Y6" s="18"/>
      <c r="Z6" s="7"/>
    </row>
    <row r="7" spans="1:26" x14ac:dyDescent="0.15">
      <c r="A7" s="95"/>
      <c r="B7" s="16" t="s">
        <v>118</v>
      </c>
      <c r="C7" s="17"/>
      <c r="D7" s="17"/>
      <c r="E7" s="17"/>
      <c r="F7" s="17">
        <v>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>
        <v>40</v>
      </c>
      <c r="R7" s="61"/>
      <c r="S7" s="61"/>
      <c r="T7" s="17"/>
      <c r="U7" s="17"/>
      <c r="V7" s="18"/>
      <c r="W7" s="18"/>
      <c r="X7" s="18">
        <v>20</v>
      </c>
      <c r="Y7" s="18"/>
      <c r="Z7" s="7"/>
    </row>
    <row r="8" spans="1:26" ht="11.25" thickBot="1" x14ac:dyDescent="0.2">
      <c r="A8" s="96"/>
      <c r="B8" s="19" t="s">
        <v>73</v>
      </c>
      <c r="C8" s="20">
        <v>40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62"/>
      <c r="S8" s="62"/>
      <c r="T8" s="20"/>
      <c r="U8" s="20"/>
      <c r="V8" s="21"/>
      <c r="W8" s="21"/>
      <c r="X8" s="21"/>
      <c r="Y8" s="21"/>
      <c r="Z8" s="7"/>
    </row>
    <row r="9" spans="1:26" ht="10.5" customHeight="1" x14ac:dyDescent="0.15">
      <c r="A9" s="94" t="s">
        <v>26</v>
      </c>
      <c r="B9" s="13" t="s">
        <v>11</v>
      </c>
      <c r="C9" s="14"/>
      <c r="D9" s="14"/>
      <c r="E9" s="14"/>
      <c r="F9" s="14"/>
      <c r="G9" s="14"/>
      <c r="H9" s="14"/>
      <c r="I9" s="14">
        <v>40</v>
      </c>
      <c r="J9" s="14"/>
      <c r="K9" s="14"/>
      <c r="L9" s="14"/>
      <c r="M9" s="14"/>
      <c r="N9" s="14"/>
      <c r="O9" s="14"/>
      <c r="P9" s="14"/>
      <c r="Q9" s="14"/>
      <c r="R9" s="60"/>
      <c r="S9" s="60"/>
      <c r="T9" s="14"/>
      <c r="U9" s="14"/>
      <c r="V9" s="15"/>
      <c r="W9" s="15"/>
      <c r="X9" s="15"/>
      <c r="Y9" s="15"/>
      <c r="Z9" s="7"/>
    </row>
    <row r="10" spans="1:26" x14ac:dyDescent="0.15">
      <c r="A10" s="95"/>
      <c r="B10" s="22" t="s">
        <v>56</v>
      </c>
      <c r="C10" s="17"/>
      <c r="D10" s="17"/>
      <c r="E10" s="17"/>
      <c r="F10" s="17"/>
      <c r="G10" s="17"/>
      <c r="H10" s="17"/>
      <c r="I10" s="17"/>
      <c r="J10" s="17"/>
      <c r="K10" s="17">
        <v>40</v>
      </c>
      <c r="L10" s="17"/>
      <c r="M10" s="17"/>
      <c r="N10" s="17"/>
      <c r="O10" s="17"/>
      <c r="P10" s="17"/>
      <c r="Q10" s="17"/>
      <c r="R10" s="61"/>
      <c r="S10" s="61"/>
      <c r="T10" s="17"/>
      <c r="U10" s="17"/>
      <c r="V10" s="18"/>
      <c r="W10" s="18"/>
      <c r="X10" s="18"/>
      <c r="Y10" s="18"/>
      <c r="Z10" s="7"/>
    </row>
    <row r="11" spans="1:26" x14ac:dyDescent="0.15">
      <c r="A11" s="95"/>
      <c r="B11" s="22" t="s">
        <v>74</v>
      </c>
      <c r="C11" s="17"/>
      <c r="D11" s="17"/>
      <c r="E11" s="17">
        <v>8</v>
      </c>
      <c r="F11" s="17"/>
      <c r="G11" s="17">
        <f>1/20</f>
        <v>0.05</v>
      </c>
      <c r="H11" s="17"/>
      <c r="I11" s="17">
        <v>7</v>
      </c>
      <c r="J11" s="17">
        <v>2</v>
      </c>
      <c r="K11" s="17"/>
      <c r="L11" s="17">
        <v>15</v>
      </c>
      <c r="M11" s="17">
        <v>25</v>
      </c>
      <c r="N11" s="17">
        <v>45</v>
      </c>
      <c r="O11" s="17">
        <v>5</v>
      </c>
      <c r="P11" s="17"/>
      <c r="Q11" s="17"/>
      <c r="R11" s="61"/>
      <c r="S11" s="61"/>
      <c r="T11" s="17">
        <v>5</v>
      </c>
      <c r="U11" s="17"/>
      <c r="V11" s="18"/>
      <c r="W11" s="18"/>
      <c r="X11" s="18"/>
      <c r="Y11" s="18"/>
      <c r="Z11" s="7" t="s">
        <v>75</v>
      </c>
    </row>
    <row r="12" spans="1:26" ht="11.25" thickBot="1" x14ac:dyDescent="0.2">
      <c r="A12" s="96"/>
      <c r="B12" s="19" t="s">
        <v>25</v>
      </c>
      <c r="C12" s="20">
        <v>40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62"/>
      <c r="S12" s="62"/>
      <c r="T12" s="20"/>
      <c r="U12" s="20"/>
      <c r="V12" s="21"/>
      <c r="W12" s="21"/>
      <c r="X12" s="21"/>
      <c r="Y12" s="21"/>
      <c r="Z12" s="7"/>
    </row>
    <row r="13" spans="1:26" ht="10.5" customHeight="1" thickBot="1" x14ac:dyDescent="0.2">
      <c r="A13" s="94" t="s">
        <v>30</v>
      </c>
      <c r="B13" s="13" t="s">
        <v>70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60"/>
      <c r="S13" s="60"/>
      <c r="T13" s="14"/>
      <c r="U13" s="14"/>
      <c r="V13" s="15"/>
      <c r="W13" s="15">
        <f>1/8</f>
        <v>0.125</v>
      </c>
      <c r="X13" s="15"/>
      <c r="Y13" s="15"/>
      <c r="Z13" s="7"/>
    </row>
    <row r="14" spans="1:26" x14ac:dyDescent="0.15">
      <c r="A14" s="95"/>
      <c r="B14" s="16" t="s">
        <v>110</v>
      </c>
      <c r="C14" s="17"/>
      <c r="D14" s="17">
        <v>10</v>
      </c>
      <c r="E14" s="17"/>
      <c r="F14" s="17"/>
      <c r="G14" s="17"/>
      <c r="H14" s="17"/>
      <c r="I14" s="17">
        <v>5</v>
      </c>
      <c r="J14" s="17"/>
      <c r="K14" s="14"/>
      <c r="L14" s="17">
        <v>5</v>
      </c>
      <c r="M14" s="17">
        <v>20</v>
      </c>
      <c r="N14" s="17"/>
      <c r="O14" s="17">
        <v>5</v>
      </c>
      <c r="P14" s="17">
        <v>15</v>
      </c>
      <c r="Q14" s="17"/>
      <c r="R14" s="61"/>
      <c r="S14" s="61"/>
      <c r="T14" s="17"/>
      <c r="U14" s="17"/>
      <c r="V14" s="18"/>
      <c r="W14" s="18"/>
      <c r="X14" s="18"/>
      <c r="Y14" s="18"/>
      <c r="Z14" s="7"/>
    </row>
    <row r="15" spans="1:26" x14ac:dyDescent="0.15">
      <c r="A15" s="95"/>
      <c r="B15" s="16" t="s">
        <v>77</v>
      </c>
      <c r="C15" s="17">
        <v>40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61"/>
      <c r="S15" s="61"/>
      <c r="T15" s="17"/>
      <c r="U15" s="17"/>
      <c r="V15" s="18"/>
      <c r="W15" s="18"/>
      <c r="X15" s="18"/>
      <c r="Y15" s="18"/>
      <c r="Z15" s="7"/>
    </row>
    <row r="16" spans="1:26" ht="11.25" thickBot="1" x14ac:dyDescent="0.2">
      <c r="A16" s="97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2"/>
      <c r="S16" s="62"/>
      <c r="T16" s="20"/>
      <c r="U16" s="20"/>
      <c r="V16" s="21">
        <v>17</v>
      </c>
      <c r="W16" s="21"/>
      <c r="X16" s="21"/>
      <c r="Y16" s="21"/>
      <c r="Z16" s="7"/>
    </row>
    <row r="17" spans="1:26" ht="11.25" thickBot="1" x14ac:dyDescent="0.2">
      <c r="A17" s="23">
        <f>SUM(C2)</f>
        <v>1</v>
      </c>
      <c r="B17" s="24" t="s">
        <v>33</v>
      </c>
      <c r="C17" s="25">
        <f>SUM(C5:C12)</f>
        <v>80</v>
      </c>
      <c r="D17" s="25">
        <f t="shared" ref="D17:Y17" si="0">SUM(D5:D12)</f>
        <v>5</v>
      </c>
      <c r="E17" s="25">
        <f t="shared" si="0"/>
        <v>8</v>
      </c>
      <c r="F17" s="25">
        <f t="shared" si="0"/>
        <v>7</v>
      </c>
      <c r="G17" s="25">
        <f t="shared" si="0"/>
        <v>0.15000000000000002</v>
      </c>
      <c r="H17" s="25">
        <f t="shared" si="0"/>
        <v>18</v>
      </c>
      <c r="I17" s="25">
        <f t="shared" si="0"/>
        <v>47</v>
      </c>
      <c r="J17" s="25">
        <f t="shared" si="0"/>
        <v>2</v>
      </c>
      <c r="K17" s="25">
        <f t="shared" si="0"/>
        <v>40</v>
      </c>
      <c r="L17" s="25">
        <f t="shared" si="0"/>
        <v>15</v>
      </c>
      <c r="M17" s="25">
        <f t="shared" si="0"/>
        <v>25</v>
      </c>
      <c r="N17" s="25">
        <f t="shared" si="0"/>
        <v>45</v>
      </c>
      <c r="O17" s="25">
        <f t="shared" si="0"/>
        <v>5</v>
      </c>
      <c r="P17" s="25">
        <f t="shared" si="0"/>
        <v>28</v>
      </c>
      <c r="Q17" s="25">
        <f t="shared" si="0"/>
        <v>40</v>
      </c>
      <c r="R17" s="25">
        <f t="shared" si="0"/>
        <v>70</v>
      </c>
      <c r="S17" s="25">
        <f t="shared" si="0"/>
        <v>70</v>
      </c>
      <c r="T17" s="25">
        <f t="shared" si="0"/>
        <v>5</v>
      </c>
      <c r="U17" s="25">
        <f t="shared" si="0"/>
        <v>25</v>
      </c>
      <c r="V17" s="25">
        <f t="shared" si="0"/>
        <v>0</v>
      </c>
      <c r="W17" s="25">
        <f t="shared" si="0"/>
        <v>0</v>
      </c>
      <c r="X17" s="25">
        <f t="shared" si="0"/>
        <v>20</v>
      </c>
      <c r="Y17" s="25">
        <f t="shared" si="0"/>
        <v>0</v>
      </c>
      <c r="Z17" s="7"/>
    </row>
    <row r="18" spans="1:26" x14ac:dyDescent="0.15">
      <c r="A18" s="27"/>
      <c r="B18" s="28" t="s">
        <v>34</v>
      </c>
      <c r="C18" s="29">
        <f>SUM(A17*C17)/1000</f>
        <v>0.08</v>
      </c>
      <c r="D18" s="29">
        <f>+(A17*D17)/1000</f>
        <v>5.0000000000000001E-3</v>
      </c>
      <c r="E18" s="29">
        <f>+(A17*E17)/1000</f>
        <v>8.0000000000000002E-3</v>
      </c>
      <c r="F18" s="29">
        <f>+(A17*F17)/1000</f>
        <v>7.0000000000000001E-3</v>
      </c>
      <c r="G18" s="29">
        <f>+(A17*G17)</f>
        <v>0.15000000000000002</v>
      </c>
      <c r="H18" s="29">
        <f>+(A17*H17)/1000</f>
        <v>1.7999999999999999E-2</v>
      </c>
      <c r="I18" s="29">
        <f>+(A17*I17)/1000</f>
        <v>4.7E-2</v>
      </c>
      <c r="J18" s="29">
        <f>+(A17*J17)/1000</f>
        <v>2E-3</v>
      </c>
      <c r="K18" s="29">
        <f>+(A17*K17)/1000</f>
        <v>0.04</v>
      </c>
      <c r="L18" s="29">
        <f>+(A17*L17)/1000</f>
        <v>1.4999999999999999E-2</v>
      </c>
      <c r="M18" s="29">
        <f>+(A17*M17)/1000</f>
        <v>2.5000000000000001E-2</v>
      </c>
      <c r="N18" s="29">
        <f>+(A17*N17)/1000</f>
        <v>4.4999999999999998E-2</v>
      </c>
      <c r="O18" s="29">
        <f>+(A17*O17)/1000</f>
        <v>5.0000000000000001E-3</v>
      </c>
      <c r="P18" s="29">
        <f>+(A17*P17)/1000</f>
        <v>2.8000000000000001E-2</v>
      </c>
      <c r="Q18" s="29">
        <f>+(A17*Q17)/1000</f>
        <v>0.04</v>
      </c>
      <c r="R18" s="64">
        <f>+(A17*R17)/1000</f>
        <v>7.0000000000000007E-2</v>
      </c>
      <c r="S18" s="64">
        <f>+(A17*S17)/1000</f>
        <v>7.0000000000000007E-2</v>
      </c>
      <c r="T18" s="29">
        <f>+(A17*T17)/1000</f>
        <v>5.0000000000000001E-3</v>
      </c>
      <c r="U18" s="29">
        <f>+(A17*U17)/1000</f>
        <v>2.5000000000000001E-2</v>
      </c>
      <c r="V18" s="29">
        <f>+(A17*V17)/1000</f>
        <v>0</v>
      </c>
      <c r="W18" s="29">
        <f>+(A17*W17)/1000</f>
        <v>0</v>
      </c>
      <c r="X18" s="29">
        <f>+(A17*X17)/1000</f>
        <v>0.02</v>
      </c>
      <c r="Y18" s="29">
        <f>+(A17*Y17)/1000</f>
        <v>0</v>
      </c>
      <c r="Z18" s="7"/>
    </row>
    <row r="19" spans="1:26" x14ac:dyDescent="0.15">
      <c r="A19" s="23">
        <f>SUM(D2)</f>
        <v>1</v>
      </c>
      <c r="B19" s="28" t="s">
        <v>35</v>
      </c>
      <c r="C19" s="30">
        <f>SUM(C13:C16)</f>
        <v>40</v>
      </c>
      <c r="D19" s="30">
        <f t="shared" ref="D19:Y19" si="1">SUM(D13:D16)</f>
        <v>10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5</v>
      </c>
      <c r="J19" s="30">
        <f t="shared" si="1"/>
        <v>0</v>
      </c>
      <c r="K19" s="30">
        <f t="shared" si="1"/>
        <v>0</v>
      </c>
      <c r="L19" s="30">
        <f t="shared" si="1"/>
        <v>5</v>
      </c>
      <c r="M19" s="30">
        <f t="shared" si="1"/>
        <v>20</v>
      </c>
      <c r="N19" s="30">
        <f t="shared" si="1"/>
        <v>0</v>
      </c>
      <c r="O19" s="30">
        <f t="shared" si="1"/>
        <v>5</v>
      </c>
      <c r="P19" s="30">
        <f t="shared" si="1"/>
        <v>15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17</v>
      </c>
      <c r="W19" s="30">
        <f t="shared" si="1"/>
        <v>0.125</v>
      </c>
      <c r="X19" s="30">
        <f t="shared" si="1"/>
        <v>0</v>
      </c>
      <c r="Y19" s="30">
        <f t="shared" si="1"/>
        <v>0</v>
      </c>
      <c r="Z19" s="7"/>
    </row>
    <row r="20" spans="1:26" ht="11.25" thickBot="1" x14ac:dyDescent="0.2">
      <c r="A20" s="32"/>
      <c r="B20" s="33" t="s">
        <v>36</v>
      </c>
      <c r="C20" s="34">
        <f>SUM(A19*C19)/1000</f>
        <v>0.04</v>
      </c>
      <c r="D20" s="34">
        <f>+(A19*D19)/1000</f>
        <v>0.01</v>
      </c>
      <c r="E20" s="34">
        <f>+(A19*E19)/1000</f>
        <v>0</v>
      </c>
      <c r="F20" s="34">
        <f>+(A19*F19)/1000</f>
        <v>0</v>
      </c>
      <c r="G20" s="34">
        <f>+(A19*G19)/1000</f>
        <v>0</v>
      </c>
      <c r="H20" s="34">
        <f>+(A19*H19)/1000</f>
        <v>0</v>
      </c>
      <c r="I20" s="34">
        <f>+(A19*I19)/1000</f>
        <v>5.0000000000000001E-3</v>
      </c>
      <c r="J20" s="34">
        <f>+(A19*J19)/1000</f>
        <v>0</v>
      </c>
      <c r="K20" s="34">
        <f>+(A19*K19)/1000</f>
        <v>0</v>
      </c>
      <c r="L20" s="34">
        <f>+(A19*L19)/1000</f>
        <v>5.0000000000000001E-3</v>
      </c>
      <c r="M20" s="34">
        <f>+(A19*M19)/1000</f>
        <v>0.02</v>
      </c>
      <c r="N20" s="34">
        <f>+(A19*N19)/1000</f>
        <v>0</v>
      </c>
      <c r="O20" s="34">
        <f>+(A19*O19)/1000</f>
        <v>5.0000000000000001E-3</v>
      </c>
      <c r="P20" s="34">
        <f>+(A19*P19)/1000</f>
        <v>1.4999999999999999E-2</v>
      </c>
      <c r="Q20" s="34">
        <f>+(A19*Q19)/1000</f>
        <v>0</v>
      </c>
      <c r="R20" s="66">
        <f>+(A19*R19)/1000</f>
        <v>0</v>
      </c>
      <c r="S20" s="66">
        <f>+(A19*S19)/1000</f>
        <v>0</v>
      </c>
      <c r="T20" s="34">
        <f>+(A19*T19)/1000</f>
        <v>0</v>
      </c>
      <c r="U20" s="34">
        <f>+(A19*U19)/1000</f>
        <v>0</v>
      </c>
      <c r="V20" s="34">
        <f>+(A19*V19)/1000</f>
        <v>1.7000000000000001E-2</v>
      </c>
      <c r="W20" s="35">
        <f>+(A19*W19)</f>
        <v>0.125</v>
      </c>
      <c r="X20" s="35">
        <f>+(A19*X19)</f>
        <v>0</v>
      </c>
      <c r="Y20" s="35">
        <f>+(A19*Y19)/1000</f>
        <v>0</v>
      </c>
      <c r="Z20" s="7"/>
    </row>
    <row r="21" spans="1:26" x14ac:dyDescent="0.15">
      <c r="A21" s="98" t="s">
        <v>37</v>
      </c>
      <c r="B21" s="99"/>
      <c r="C21" s="36">
        <f>+C20+C18</f>
        <v>0.12</v>
      </c>
      <c r="D21" s="36">
        <f t="shared" ref="D21:Y21" si="2">+D20+D18</f>
        <v>1.4999999999999999E-2</v>
      </c>
      <c r="E21" s="36">
        <f t="shared" si="2"/>
        <v>8.0000000000000002E-3</v>
      </c>
      <c r="F21" s="36">
        <f t="shared" si="2"/>
        <v>7.0000000000000001E-3</v>
      </c>
      <c r="G21" s="36">
        <f t="shared" si="2"/>
        <v>0.15000000000000002</v>
      </c>
      <c r="H21" s="36">
        <f t="shared" si="2"/>
        <v>1.7999999999999999E-2</v>
      </c>
      <c r="I21" s="36">
        <f t="shared" si="2"/>
        <v>5.1999999999999998E-2</v>
      </c>
      <c r="J21" s="36">
        <f t="shared" si="2"/>
        <v>2E-3</v>
      </c>
      <c r="K21" s="36">
        <f t="shared" si="2"/>
        <v>0.04</v>
      </c>
      <c r="L21" s="36">
        <f t="shared" si="2"/>
        <v>0.02</v>
      </c>
      <c r="M21" s="36">
        <f t="shared" si="2"/>
        <v>4.4999999999999998E-2</v>
      </c>
      <c r="N21" s="36">
        <f t="shared" si="2"/>
        <v>4.4999999999999998E-2</v>
      </c>
      <c r="O21" s="36">
        <f t="shared" si="2"/>
        <v>0.01</v>
      </c>
      <c r="P21" s="36">
        <f t="shared" si="2"/>
        <v>4.2999999999999997E-2</v>
      </c>
      <c r="Q21" s="36">
        <f t="shared" si="2"/>
        <v>0.04</v>
      </c>
      <c r="R21" s="67">
        <f t="shared" si="2"/>
        <v>7.0000000000000007E-2</v>
      </c>
      <c r="S21" s="67">
        <f t="shared" si="2"/>
        <v>7.0000000000000007E-2</v>
      </c>
      <c r="T21" s="36">
        <f t="shared" si="2"/>
        <v>5.0000000000000001E-3</v>
      </c>
      <c r="U21" s="36">
        <f t="shared" si="2"/>
        <v>2.5000000000000001E-2</v>
      </c>
      <c r="V21" s="36">
        <f t="shared" si="2"/>
        <v>1.7000000000000001E-2</v>
      </c>
      <c r="W21" s="37">
        <f t="shared" si="2"/>
        <v>0.125</v>
      </c>
      <c r="X21" s="37"/>
      <c r="Y21" s="37">
        <f t="shared" si="2"/>
        <v>0</v>
      </c>
      <c r="Z21" s="7"/>
    </row>
    <row r="22" spans="1:26" x14ac:dyDescent="0.15">
      <c r="A22" s="91" t="s">
        <v>38</v>
      </c>
      <c r="B22" s="93"/>
      <c r="C22" s="38">
        <v>262</v>
      </c>
      <c r="D22" s="38">
        <v>608</v>
      </c>
      <c r="E22" s="38">
        <v>2948</v>
      </c>
      <c r="F22" s="38">
        <v>1650</v>
      </c>
      <c r="G22" s="38">
        <v>57</v>
      </c>
      <c r="H22" s="38">
        <v>399</v>
      </c>
      <c r="I22" s="38">
        <v>187</v>
      </c>
      <c r="J22" s="38">
        <v>677</v>
      </c>
      <c r="K22" s="38">
        <v>154</v>
      </c>
      <c r="L22" s="38">
        <v>397</v>
      </c>
      <c r="M22" s="38">
        <v>153</v>
      </c>
      <c r="N22" s="38">
        <v>2644</v>
      </c>
      <c r="O22" s="38">
        <v>238</v>
      </c>
      <c r="P22" s="38">
        <v>227</v>
      </c>
      <c r="Q22" s="81">
        <v>438</v>
      </c>
      <c r="R22" s="68">
        <v>300</v>
      </c>
      <c r="S22" s="68">
        <v>294</v>
      </c>
      <c r="T22" s="38">
        <v>147</v>
      </c>
      <c r="U22" s="38">
        <v>330</v>
      </c>
      <c r="V22" s="38">
        <v>2000</v>
      </c>
      <c r="W22" s="39">
        <v>138</v>
      </c>
      <c r="X22" s="39">
        <v>399</v>
      </c>
      <c r="Y22" s="39">
        <v>708</v>
      </c>
      <c r="Z22" s="7"/>
    </row>
    <row r="23" spans="1:26" x14ac:dyDescent="0.15">
      <c r="A23" s="40">
        <f>SUM(A17)</f>
        <v>1</v>
      </c>
      <c r="B23" s="41" t="s">
        <v>39</v>
      </c>
      <c r="C23" s="42">
        <f>SUM(C18*C22)</f>
        <v>20.96</v>
      </c>
      <c r="D23" s="42">
        <f t="shared" ref="D23:Y23" si="3">SUM(D18*D22)</f>
        <v>3.04</v>
      </c>
      <c r="E23" s="42">
        <f t="shared" si="3"/>
        <v>23.584</v>
      </c>
      <c r="F23" s="42">
        <f t="shared" si="3"/>
        <v>11.55</v>
      </c>
      <c r="G23" s="42">
        <f t="shared" si="3"/>
        <v>8.5500000000000007</v>
      </c>
      <c r="H23" s="42">
        <f t="shared" si="3"/>
        <v>7.1819999999999995</v>
      </c>
      <c r="I23" s="42">
        <f t="shared" si="3"/>
        <v>8.7889999999999997</v>
      </c>
      <c r="J23" s="42">
        <f t="shared" si="3"/>
        <v>1.3540000000000001</v>
      </c>
      <c r="K23" s="42">
        <f t="shared" si="3"/>
        <v>6.16</v>
      </c>
      <c r="L23" s="42">
        <f t="shared" si="3"/>
        <v>5.9550000000000001</v>
      </c>
      <c r="M23" s="42">
        <f t="shared" si="3"/>
        <v>3.8250000000000002</v>
      </c>
      <c r="N23" s="42">
        <f t="shared" si="3"/>
        <v>118.97999999999999</v>
      </c>
      <c r="O23" s="42">
        <f t="shared" si="3"/>
        <v>1.19</v>
      </c>
      <c r="P23" s="42">
        <f t="shared" si="3"/>
        <v>6.3559999999999999</v>
      </c>
      <c r="Q23" s="42">
        <f t="shared" si="3"/>
        <v>17.52</v>
      </c>
      <c r="R23" s="42">
        <f t="shared" si="3"/>
        <v>21.000000000000004</v>
      </c>
      <c r="S23" s="42">
        <f t="shared" si="3"/>
        <v>20.580000000000002</v>
      </c>
      <c r="T23" s="42">
        <f t="shared" si="3"/>
        <v>0.73499999999999999</v>
      </c>
      <c r="U23" s="42">
        <f t="shared" si="3"/>
        <v>8.25</v>
      </c>
      <c r="V23" s="42">
        <f t="shared" si="3"/>
        <v>0</v>
      </c>
      <c r="W23" s="42">
        <f t="shared" si="3"/>
        <v>0</v>
      </c>
      <c r="X23" s="42">
        <f t="shared" si="3"/>
        <v>7.98</v>
      </c>
      <c r="Y23" s="42">
        <f t="shared" si="3"/>
        <v>0</v>
      </c>
      <c r="Z23" s="43">
        <f>SUM(C23:Y23)</f>
        <v>303.54000000000002</v>
      </c>
    </row>
    <row r="24" spans="1:26" x14ac:dyDescent="0.15">
      <c r="A24" s="40">
        <f>SUM(A19)</f>
        <v>1</v>
      </c>
      <c r="B24" s="41" t="s">
        <v>39</v>
      </c>
      <c r="C24" s="42">
        <f>SUM(C20*C22)</f>
        <v>10.48</v>
      </c>
      <c r="D24" s="42">
        <f t="shared" ref="D24:Y24" si="4">SUM(D20*D22)</f>
        <v>6.08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0.93500000000000005</v>
      </c>
      <c r="J24" s="42">
        <f t="shared" si="4"/>
        <v>0</v>
      </c>
      <c r="K24" s="42">
        <f t="shared" si="4"/>
        <v>0</v>
      </c>
      <c r="L24" s="42">
        <f t="shared" si="4"/>
        <v>1.9850000000000001</v>
      </c>
      <c r="M24" s="42">
        <f t="shared" si="4"/>
        <v>3.06</v>
      </c>
      <c r="N24" s="42">
        <f t="shared" si="4"/>
        <v>0</v>
      </c>
      <c r="O24" s="42">
        <f t="shared" si="4"/>
        <v>1.19</v>
      </c>
      <c r="P24" s="42">
        <f t="shared" si="4"/>
        <v>3.4049999999999998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34</v>
      </c>
      <c r="W24" s="42">
        <f t="shared" si="4"/>
        <v>17.25</v>
      </c>
      <c r="X24" s="42">
        <f t="shared" si="4"/>
        <v>0</v>
      </c>
      <c r="Y24" s="42">
        <f t="shared" si="4"/>
        <v>0</v>
      </c>
      <c r="Z24" s="43">
        <f>SUM(C24:Y24)</f>
        <v>78.385000000000005</v>
      </c>
    </row>
    <row r="25" spans="1:26" x14ac:dyDescent="0.15">
      <c r="A25" s="82" t="s">
        <v>40</v>
      </c>
      <c r="B25" s="83"/>
      <c r="C25" s="44">
        <f>SUM(C23:C24)</f>
        <v>31.44</v>
      </c>
      <c r="D25" s="44">
        <f t="shared" ref="D25:Y25" si="5">SUM(D23:D24)</f>
        <v>9.120000000000001</v>
      </c>
      <c r="E25" s="44">
        <f t="shared" si="5"/>
        <v>23.584</v>
      </c>
      <c r="F25" s="44">
        <f t="shared" si="5"/>
        <v>11.55</v>
      </c>
      <c r="G25" s="44">
        <f t="shared" si="5"/>
        <v>8.5500000000000007</v>
      </c>
      <c r="H25" s="44">
        <f t="shared" si="5"/>
        <v>7.1819999999999995</v>
      </c>
      <c r="I25" s="44">
        <f t="shared" si="5"/>
        <v>9.7240000000000002</v>
      </c>
      <c r="J25" s="44">
        <f t="shared" si="5"/>
        <v>1.3540000000000001</v>
      </c>
      <c r="K25" s="44">
        <f t="shared" si="5"/>
        <v>6.16</v>
      </c>
      <c r="L25" s="44">
        <f t="shared" si="5"/>
        <v>7.94</v>
      </c>
      <c r="M25" s="44">
        <f t="shared" si="5"/>
        <v>6.8849999999999998</v>
      </c>
      <c r="N25" s="44">
        <f t="shared" si="5"/>
        <v>118.97999999999999</v>
      </c>
      <c r="O25" s="44">
        <f t="shared" si="5"/>
        <v>2.38</v>
      </c>
      <c r="P25" s="44">
        <f t="shared" si="5"/>
        <v>9.7609999999999992</v>
      </c>
      <c r="Q25" s="44">
        <f t="shared" si="5"/>
        <v>17.52</v>
      </c>
      <c r="R25" s="44">
        <f t="shared" si="5"/>
        <v>21.000000000000004</v>
      </c>
      <c r="S25" s="44">
        <f t="shared" si="5"/>
        <v>20.580000000000002</v>
      </c>
      <c r="T25" s="44">
        <f t="shared" si="5"/>
        <v>0.73499999999999999</v>
      </c>
      <c r="U25" s="44">
        <f t="shared" si="5"/>
        <v>8.25</v>
      </c>
      <c r="V25" s="44">
        <f t="shared" si="5"/>
        <v>34</v>
      </c>
      <c r="W25" s="44">
        <f t="shared" si="5"/>
        <v>17.25</v>
      </c>
      <c r="X25" s="44">
        <f t="shared" si="5"/>
        <v>7.98</v>
      </c>
      <c r="Y25" s="44">
        <f t="shared" si="5"/>
        <v>0</v>
      </c>
      <c r="Z25" s="43">
        <f>SUM(C25:Y25)</f>
        <v>381.92500000000001</v>
      </c>
    </row>
    <row r="26" spans="1:26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71"/>
      <c r="S26" s="71"/>
      <c r="T26" s="46"/>
      <c r="U26" s="46"/>
      <c r="V26" s="46"/>
      <c r="W26" s="46"/>
      <c r="X26" s="46"/>
      <c r="Y26" s="46"/>
      <c r="Z26" s="47"/>
    </row>
    <row r="27" spans="1:26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72"/>
      <c r="S27" s="72"/>
      <c r="T27" s="48"/>
      <c r="U27" s="48"/>
      <c r="V27" s="48"/>
      <c r="W27" s="48"/>
      <c r="X27" s="48"/>
      <c r="Y27" s="48"/>
      <c r="Z27" s="47"/>
    </row>
    <row r="28" spans="1:26" x14ac:dyDescent="0.15">
      <c r="A28" s="100" t="s">
        <v>41</v>
      </c>
      <c r="B28" s="100"/>
      <c r="C28" s="50"/>
      <c r="H28" s="100" t="s">
        <v>42</v>
      </c>
      <c r="I28" s="100"/>
      <c r="J28" s="100"/>
      <c r="K28" s="100"/>
      <c r="P28" s="100" t="s">
        <v>43</v>
      </c>
      <c r="Q28" s="100"/>
      <c r="R28" s="100"/>
      <c r="S28" s="100"/>
    </row>
    <row r="31" spans="1:26" x14ac:dyDescent="0.15">
      <c r="B31" s="84"/>
      <c r="C31" s="84"/>
      <c r="D31" s="84"/>
      <c r="E31" s="84"/>
      <c r="F31" s="84"/>
      <c r="G31" s="84"/>
      <c r="H31" s="84"/>
      <c r="I31" s="84"/>
      <c r="J31" s="84"/>
      <c r="L31" s="2"/>
      <c r="M31" s="85"/>
      <c r="N31" s="85"/>
      <c r="O31" s="85"/>
      <c r="P31" s="85"/>
      <c r="Q31" s="85"/>
      <c r="R31" s="85"/>
      <c r="S31" s="85"/>
      <c r="T31" s="85"/>
      <c r="U31" s="85"/>
      <c r="V31" s="85"/>
    </row>
    <row r="32" spans="1:26" x14ac:dyDescent="0.15">
      <c r="B32" s="3"/>
      <c r="C32" s="4"/>
      <c r="D32" s="4"/>
      <c r="E32" s="5"/>
      <c r="F32" s="5"/>
      <c r="G32" s="5"/>
      <c r="H32" s="5"/>
      <c r="I32" s="5"/>
      <c r="J32" s="5"/>
      <c r="P32" s="86"/>
      <c r="Q32" s="86"/>
      <c r="R32" s="86"/>
      <c r="S32" s="86"/>
      <c r="T32" s="5"/>
      <c r="U32" s="5"/>
      <c r="V32" s="5"/>
    </row>
    <row r="33" spans="1:26" x14ac:dyDescent="0.15">
      <c r="A33" s="87"/>
      <c r="B33" s="88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6"/>
      <c r="X33" s="6"/>
      <c r="Y33" s="6"/>
      <c r="Z33" s="7"/>
    </row>
    <row r="34" spans="1:26" ht="11.25" thickBot="1" x14ac:dyDescent="0.2">
      <c r="A34" s="89"/>
      <c r="B34" s="90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59"/>
      <c r="S34" s="59"/>
      <c r="T34" s="10"/>
      <c r="U34" s="10"/>
      <c r="V34" s="9"/>
      <c r="W34" s="9"/>
      <c r="X34" s="9"/>
      <c r="Y34" s="9"/>
      <c r="Z34" s="7"/>
    </row>
    <row r="35" spans="1:26" ht="10.5" customHeight="1" x14ac:dyDescent="0.15">
      <c r="A35" s="94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60"/>
      <c r="S35" s="60"/>
      <c r="T35" s="14"/>
      <c r="U35" s="14"/>
      <c r="V35" s="15"/>
      <c r="W35" s="15"/>
      <c r="X35" s="15"/>
      <c r="Y35" s="15"/>
      <c r="Z35" s="7"/>
    </row>
    <row r="36" spans="1:26" x14ac:dyDescent="0.15">
      <c r="A36" s="9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61"/>
      <c r="S36" s="61"/>
      <c r="T36" s="17"/>
      <c r="U36" s="17"/>
      <c r="V36" s="18"/>
      <c r="W36" s="18"/>
      <c r="X36" s="18"/>
      <c r="Y36" s="18"/>
      <c r="Z36" s="7"/>
    </row>
    <row r="37" spans="1:26" x14ac:dyDescent="0.15">
      <c r="A37" s="9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61"/>
      <c r="S37" s="61"/>
      <c r="T37" s="17"/>
      <c r="U37" s="17"/>
      <c r="V37" s="18"/>
      <c r="W37" s="18"/>
      <c r="X37" s="18"/>
      <c r="Y37" s="18"/>
      <c r="Z37" s="7"/>
    </row>
    <row r="38" spans="1:26" ht="11.25" thickBot="1" x14ac:dyDescent="0.2">
      <c r="A38" s="96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62"/>
      <c r="S38" s="62"/>
      <c r="T38" s="20"/>
      <c r="U38" s="20"/>
      <c r="V38" s="21"/>
      <c r="W38" s="21"/>
      <c r="X38" s="21"/>
      <c r="Y38" s="21"/>
      <c r="Z38" s="7"/>
    </row>
    <row r="39" spans="1:26" ht="10.5" customHeight="1" x14ac:dyDescent="0.15">
      <c r="A39" s="94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60"/>
      <c r="S39" s="60"/>
      <c r="T39" s="14"/>
      <c r="U39" s="14"/>
      <c r="V39" s="15"/>
      <c r="W39" s="15"/>
      <c r="X39" s="15"/>
      <c r="Y39" s="15"/>
      <c r="Z39" s="7"/>
    </row>
    <row r="40" spans="1:26" x14ac:dyDescent="0.15">
      <c r="A40" s="9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61"/>
      <c r="S40" s="61"/>
      <c r="T40" s="17"/>
      <c r="U40" s="17"/>
      <c r="V40" s="18"/>
      <c r="W40" s="18"/>
      <c r="X40" s="18"/>
      <c r="Y40" s="18"/>
      <c r="Z40" s="7"/>
    </row>
    <row r="41" spans="1:26" x14ac:dyDescent="0.15">
      <c r="A41" s="9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61"/>
      <c r="S41" s="61"/>
      <c r="T41" s="17"/>
      <c r="U41" s="17"/>
      <c r="V41" s="18"/>
      <c r="W41" s="18"/>
      <c r="X41" s="18"/>
      <c r="Y41" s="18"/>
      <c r="Z41" s="7"/>
    </row>
    <row r="42" spans="1:26" ht="11.25" thickBot="1" x14ac:dyDescent="0.2">
      <c r="A42" s="96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62"/>
      <c r="S42" s="62"/>
      <c r="T42" s="20"/>
      <c r="U42" s="20"/>
      <c r="V42" s="21"/>
      <c r="W42" s="21"/>
      <c r="X42" s="21"/>
      <c r="Y42" s="21"/>
      <c r="Z42" s="7"/>
    </row>
    <row r="43" spans="1:26" ht="10.5" customHeight="1" x14ac:dyDescent="0.15">
      <c r="A43" s="94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73"/>
      <c r="S43" s="73"/>
      <c r="T43" s="52"/>
      <c r="U43" s="52"/>
      <c r="V43" s="53"/>
      <c r="W43" s="53"/>
      <c r="X43" s="53"/>
      <c r="Y43" s="53"/>
      <c r="Z43" s="7"/>
    </row>
    <row r="44" spans="1:26" x14ac:dyDescent="0.15">
      <c r="A44" s="95"/>
      <c r="B44" s="5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4"/>
      <c r="S44" s="74"/>
      <c r="T44" s="6"/>
      <c r="U44" s="6"/>
      <c r="V44" s="55"/>
      <c r="W44" s="55"/>
      <c r="X44" s="55"/>
      <c r="Y44" s="55"/>
      <c r="Z44" s="7"/>
    </row>
    <row r="45" spans="1:26" x14ac:dyDescent="0.15">
      <c r="A45" s="95"/>
      <c r="B45" s="5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4"/>
      <c r="S45" s="74"/>
      <c r="T45" s="6"/>
      <c r="U45" s="6"/>
      <c r="V45" s="55"/>
      <c r="W45" s="55"/>
      <c r="X45" s="55"/>
      <c r="Y45" s="55"/>
      <c r="Z45" s="7"/>
    </row>
    <row r="46" spans="1:26" ht="11.25" thickBot="1" x14ac:dyDescent="0.2">
      <c r="A46" s="97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75"/>
      <c r="S46" s="75"/>
      <c r="T46" s="57"/>
      <c r="U46" s="57"/>
      <c r="V46" s="58"/>
      <c r="W46" s="58"/>
      <c r="X46" s="58"/>
      <c r="Y46" s="58"/>
      <c r="Z46" s="7"/>
    </row>
    <row r="47" spans="1:26" ht="11.25" thickBot="1" x14ac:dyDescent="0.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63"/>
      <c r="S47" s="63"/>
      <c r="T47" s="25"/>
      <c r="U47" s="25"/>
      <c r="V47" s="25"/>
      <c r="W47" s="25"/>
      <c r="X47" s="25"/>
      <c r="Y47" s="25"/>
      <c r="Z47" s="7"/>
    </row>
    <row r="48" spans="1:26" x14ac:dyDescent="0.1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64"/>
      <c r="S48" s="64"/>
      <c r="T48" s="29"/>
      <c r="U48" s="29"/>
      <c r="V48" s="29"/>
      <c r="W48" s="29"/>
      <c r="X48" s="29"/>
      <c r="Y48" s="29"/>
      <c r="Z48" s="7"/>
    </row>
    <row r="49" spans="1:26" x14ac:dyDescent="0.15">
      <c r="A49" s="23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65"/>
      <c r="S49" s="65"/>
      <c r="T49" s="30"/>
      <c r="U49" s="30"/>
      <c r="V49" s="30"/>
      <c r="W49" s="30"/>
      <c r="X49" s="30"/>
      <c r="Y49" s="30"/>
      <c r="Z49" s="7"/>
    </row>
    <row r="50" spans="1:26" ht="11.25" thickBot="1" x14ac:dyDescent="0.2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66"/>
      <c r="S50" s="66"/>
      <c r="T50" s="34"/>
      <c r="U50" s="34"/>
      <c r="V50" s="35"/>
      <c r="W50" s="35"/>
      <c r="X50" s="35"/>
      <c r="Y50" s="35"/>
      <c r="Z50" s="7"/>
    </row>
    <row r="51" spans="1:26" x14ac:dyDescent="0.15">
      <c r="A51" s="98"/>
      <c r="B51" s="99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67"/>
      <c r="S51" s="67"/>
      <c r="T51" s="36"/>
      <c r="U51" s="36"/>
      <c r="V51" s="37"/>
      <c r="W51" s="37"/>
      <c r="X51" s="37"/>
      <c r="Y51" s="37"/>
      <c r="Z51" s="7"/>
    </row>
    <row r="52" spans="1:26" x14ac:dyDescent="0.15">
      <c r="A52" s="91"/>
      <c r="B52" s="9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68"/>
      <c r="S52" s="68"/>
      <c r="T52" s="38"/>
      <c r="U52" s="38"/>
      <c r="V52" s="39"/>
      <c r="W52" s="39"/>
      <c r="X52" s="39"/>
      <c r="Y52" s="39"/>
      <c r="Z52" s="7"/>
    </row>
    <row r="53" spans="1:26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69"/>
      <c r="S53" s="69"/>
      <c r="T53" s="42"/>
      <c r="U53" s="42"/>
      <c r="V53" s="42"/>
      <c r="W53" s="42"/>
      <c r="X53" s="42"/>
      <c r="Y53" s="42"/>
      <c r="Z53" s="43"/>
    </row>
    <row r="54" spans="1:26" x14ac:dyDescent="0.15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69"/>
      <c r="S54" s="69"/>
      <c r="T54" s="42"/>
      <c r="U54" s="42"/>
      <c r="V54" s="42"/>
      <c r="W54" s="42"/>
      <c r="X54" s="42"/>
      <c r="Y54" s="42"/>
      <c r="Z54" s="43"/>
    </row>
    <row r="55" spans="1:26" x14ac:dyDescent="0.15">
      <c r="A55" s="82"/>
      <c r="B55" s="8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70"/>
      <c r="S55" s="70"/>
      <c r="T55" s="44"/>
      <c r="U55" s="44"/>
      <c r="V55" s="45"/>
      <c r="W55" s="45"/>
      <c r="X55" s="45"/>
      <c r="Y55" s="45"/>
      <c r="Z55" s="43"/>
    </row>
    <row r="56" spans="1:26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71"/>
      <c r="S56" s="71"/>
      <c r="T56" s="46"/>
      <c r="U56" s="46"/>
      <c r="V56" s="46"/>
      <c r="W56" s="46"/>
      <c r="X56" s="46"/>
      <c r="Y56" s="46"/>
      <c r="Z56" s="47"/>
    </row>
    <row r="57" spans="1:26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72"/>
      <c r="S57" s="72"/>
      <c r="T57" s="48"/>
      <c r="U57" s="48"/>
      <c r="V57" s="48"/>
      <c r="W57" s="48"/>
      <c r="X57" s="48"/>
      <c r="Y57" s="48"/>
      <c r="Z57" s="47"/>
    </row>
    <row r="58" spans="1:26" x14ac:dyDescent="0.15">
      <c r="A58" s="100"/>
      <c r="B58" s="100"/>
      <c r="C58" s="50"/>
      <c r="H58" s="100"/>
      <c r="I58" s="100"/>
      <c r="J58" s="100"/>
      <c r="K58" s="100"/>
      <c r="P58" s="100"/>
      <c r="Q58" s="100"/>
      <c r="R58" s="100"/>
      <c r="S58" s="10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2017-07-01T11:09:20Z</dcterms:modified>
</cp:coreProperties>
</file>