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5" r:id="rId6"/>
  </sheets>
  <calcPr calcId="152511"/>
</workbook>
</file>

<file path=xl/calcChain.xml><?xml version="1.0" encoding="utf-8"?>
<calcChain xmlns="http://schemas.openxmlformats.org/spreadsheetml/2006/main">
  <c r="L48" i="33" l="1"/>
  <c r="X49" i="35" l="1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A49" i="35"/>
  <c r="U48" i="35"/>
  <c r="U53" i="35" s="1"/>
  <c r="Q48" i="35"/>
  <c r="Q53" i="35" s="1"/>
  <c r="M48" i="35"/>
  <c r="M53" i="35" s="1"/>
  <c r="I48" i="35"/>
  <c r="I53" i="35" s="1"/>
  <c r="E48" i="35"/>
  <c r="E53" i="35" s="1"/>
  <c r="X47" i="35"/>
  <c r="W47" i="35"/>
  <c r="W48" i="35" s="1"/>
  <c r="W53" i="35" s="1"/>
  <c r="V47" i="35"/>
  <c r="U47" i="35"/>
  <c r="T47" i="35"/>
  <c r="S47" i="35"/>
  <c r="S48" i="35" s="1"/>
  <c r="S53" i="35" s="1"/>
  <c r="R47" i="35"/>
  <c r="Q47" i="35"/>
  <c r="P47" i="35"/>
  <c r="O47" i="35"/>
  <c r="O48" i="35" s="1"/>
  <c r="O53" i="35" s="1"/>
  <c r="N47" i="35"/>
  <c r="M47" i="35"/>
  <c r="L47" i="35"/>
  <c r="K47" i="35"/>
  <c r="K48" i="35" s="1"/>
  <c r="K53" i="35" s="1"/>
  <c r="J47" i="35"/>
  <c r="I47" i="35"/>
  <c r="H47" i="35"/>
  <c r="G47" i="35"/>
  <c r="G48" i="35" s="1"/>
  <c r="G53" i="35" s="1"/>
  <c r="F47" i="35"/>
  <c r="E47" i="35"/>
  <c r="D47" i="35"/>
  <c r="C47" i="35"/>
  <c r="C48" i="35" s="1"/>
  <c r="C53" i="35" s="1"/>
  <c r="A47" i="35"/>
  <c r="A53" i="35" s="1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A19" i="35"/>
  <c r="U18" i="35"/>
  <c r="U23" i="35" s="1"/>
  <c r="Q18" i="35"/>
  <c r="Q23" i="35" s="1"/>
  <c r="M18" i="35"/>
  <c r="M23" i="35" s="1"/>
  <c r="I18" i="35"/>
  <c r="I23" i="35" s="1"/>
  <c r="X17" i="35"/>
  <c r="W17" i="35"/>
  <c r="W18" i="35" s="1"/>
  <c r="W23" i="35" s="1"/>
  <c r="V17" i="35"/>
  <c r="U17" i="35"/>
  <c r="T17" i="35"/>
  <c r="S17" i="35"/>
  <c r="S18" i="35" s="1"/>
  <c r="S23" i="35" s="1"/>
  <c r="R17" i="35"/>
  <c r="Q17" i="35"/>
  <c r="P17" i="35"/>
  <c r="O17" i="35"/>
  <c r="O18" i="35" s="1"/>
  <c r="O23" i="35" s="1"/>
  <c r="N17" i="35"/>
  <c r="M17" i="35"/>
  <c r="L17" i="35"/>
  <c r="K17" i="35"/>
  <c r="K18" i="35" s="1"/>
  <c r="K23" i="35" s="1"/>
  <c r="J17" i="35"/>
  <c r="I17" i="35"/>
  <c r="H17" i="35"/>
  <c r="G17" i="35"/>
  <c r="G18" i="35" s="1"/>
  <c r="G23" i="35" s="1"/>
  <c r="F17" i="35"/>
  <c r="E17" i="35"/>
  <c r="E18" i="35" s="1"/>
  <c r="E23" i="35" s="1"/>
  <c r="D17" i="35"/>
  <c r="C17" i="35"/>
  <c r="C18" i="35" s="1"/>
  <c r="C23" i="35" s="1"/>
  <c r="A17" i="35"/>
  <c r="A23" i="35" s="1"/>
  <c r="A24" i="35" l="1"/>
  <c r="W20" i="35"/>
  <c r="U20" i="35"/>
  <c r="S20" i="35"/>
  <c r="Q20" i="35"/>
  <c r="O20" i="35"/>
  <c r="M20" i="35"/>
  <c r="K20" i="35"/>
  <c r="I20" i="35"/>
  <c r="G20" i="35"/>
  <c r="E20" i="35"/>
  <c r="C20" i="35"/>
  <c r="X20" i="35"/>
  <c r="V20" i="35"/>
  <c r="T20" i="35"/>
  <c r="R20" i="35"/>
  <c r="P20" i="35"/>
  <c r="N20" i="35"/>
  <c r="L20" i="35"/>
  <c r="J20" i="35"/>
  <c r="F20" i="35"/>
  <c r="D20" i="35"/>
  <c r="H20" i="35"/>
  <c r="A54" i="35"/>
  <c r="W50" i="35"/>
  <c r="U50" i="35"/>
  <c r="S50" i="35"/>
  <c r="Q50" i="35"/>
  <c r="O50" i="35"/>
  <c r="M50" i="35"/>
  <c r="K50" i="35"/>
  <c r="I50" i="35"/>
  <c r="G50" i="35"/>
  <c r="E50" i="35"/>
  <c r="C50" i="35"/>
  <c r="F50" i="35"/>
  <c r="J50" i="35"/>
  <c r="N50" i="35"/>
  <c r="R50" i="35"/>
  <c r="V50" i="35"/>
  <c r="D18" i="35"/>
  <c r="D23" i="35" s="1"/>
  <c r="Y23" i="35" s="1"/>
  <c r="F18" i="35"/>
  <c r="F23" i="35" s="1"/>
  <c r="H18" i="35"/>
  <c r="H23" i="35" s="1"/>
  <c r="J18" i="35"/>
  <c r="J23" i="35" s="1"/>
  <c r="L18" i="35"/>
  <c r="L23" i="35" s="1"/>
  <c r="N18" i="35"/>
  <c r="N23" i="35" s="1"/>
  <c r="P18" i="35"/>
  <c r="P23" i="35" s="1"/>
  <c r="R18" i="35"/>
  <c r="R23" i="35" s="1"/>
  <c r="T18" i="35"/>
  <c r="T23" i="35" s="1"/>
  <c r="V18" i="35"/>
  <c r="V23" i="35" s="1"/>
  <c r="X18" i="35"/>
  <c r="X23" i="35" s="1"/>
  <c r="D50" i="35"/>
  <c r="H50" i="35"/>
  <c r="L50" i="35"/>
  <c r="P50" i="35"/>
  <c r="T50" i="35"/>
  <c r="X50" i="35"/>
  <c r="D48" i="35"/>
  <c r="D53" i="35" s="1"/>
  <c r="F48" i="35"/>
  <c r="F53" i="35" s="1"/>
  <c r="Y53" i="35" s="1"/>
  <c r="H48" i="35"/>
  <c r="H53" i="35" s="1"/>
  <c r="J48" i="35"/>
  <c r="J53" i="35" s="1"/>
  <c r="L48" i="35"/>
  <c r="L53" i="35" s="1"/>
  <c r="N48" i="35"/>
  <c r="N53" i="35" s="1"/>
  <c r="P48" i="35"/>
  <c r="P53" i="35" s="1"/>
  <c r="R48" i="35"/>
  <c r="R53" i="35" s="1"/>
  <c r="T48" i="35"/>
  <c r="T53" i="35" s="1"/>
  <c r="V48" i="35"/>
  <c r="V53" i="35" s="1"/>
  <c r="X48" i="35"/>
  <c r="X53" i="35" s="1"/>
  <c r="X54" i="35" l="1"/>
  <c r="X51" i="35"/>
  <c r="X55" i="35" s="1"/>
  <c r="P54" i="35"/>
  <c r="P51" i="35"/>
  <c r="P55" i="35" s="1"/>
  <c r="H54" i="35"/>
  <c r="H51" i="35"/>
  <c r="H55" i="35" s="1"/>
  <c r="R54" i="35"/>
  <c r="R51" i="35"/>
  <c r="R55" i="35" s="1"/>
  <c r="J54" i="35"/>
  <c r="J51" i="35"/>
  <c r="J55" i="35" s="1"/>
  <c r="C51" i="35"/>
  <c r="C54" i="35"/>
  <c r="G51" i="35"/>
  <c r="G55" i="35" s="1"/>
  <c r="G54" i="35"/>
  <c r="K51" i="35"/>
  <c r="K55" i="35" s="1"/>
  <c r="K54" i="35"/>
  <c r="O51" i="35"/>
  <c r="O55" i="35" s="1"/>
  <c r="O54" i="35"/>
  <c r="S51" i="35"/>
  <c r="S55" i="35" s="1"/>
  <c r="S54" i="35"/>
  <c r="W51" i="35"/>
  <c r="W55" i="35" s="1"/>
  <c r="W54" i="35"/>
  <c r="H24" i="35"/>
  <c r="H21" i="35"/>
  <c r="H25" i="35" s="1"/>
  <c r="F24" i="35"/>
  <c r="F21" i="35"/>
  <c r="F25" i="35" s="1"/>
  <c r="L24" i="35"/>
  <c r="L21" i="35"/>
  <c r="L25" i="35" s="1"/>
  <c r="P24" i="35"/>
  <c r="P21" i="35"/>
  <c r="P25" i="35" s="1"/>
  <c r="T24" i="35"/>
  <c r="T21" i="35"/>
  <c r="T25" i="35" s="1"/>
  <c r="X24" i="35"/>
  <c r="X21" i="35"/>
  <c r="X25" i="35" s="1"/>
  <c r="E21" i="35"/>
  <c r="E25" i="35" s="1"/>
  <c r="E24" i="35"/>
  <c r="I21" i="35"/>
  <c r="I25" i="35" s="1"/>
  <c r="I24" i="35"/>
  <c r="M21" i="35"/>
  <c r="M25" i="35" s="1"/>
  <c r="M24" i="35"/>
  <c r="Q24" i="35"/>
  <c r="Q21" i="35"/>
  <c r="Q25" i="35" s="1"/>
  <c r="U24" i="35"/>
  <c r="U21" i="35"/>
  <c r="U25" i="35" s="1"/>
  <c r="T54" i="35"/>
  <c r="T51" i="35"/>
  <c r="T55" i="35" s="1"/>
  <c r="L54" i="35"/>
  <c r="L51" i="35"/>
  <c r="L55" i="35" s="1"/>
  <c r="D54" i="35"/>
  <c r="D51" i="35"/>
  <c r="D55" i="35" s="1"/>
  <c r="V54" i="35"/>
  <c r="V51" i="35"/>
  <c r="V55" i="35" s="1"/>
  <c r="N54" i="35"/>
  <c r="N51" i="35"/>
  <c r="N55" i="35" s="1"/>
  <c r="F54" i="35"/>
  <c r="F51" i="35"/>
  <c r="F55" i="35" s="1"/>
  <c r="E51" i="35"/>
  <c r="E55" i="35" s="1"/>
  <c r="E54" i="35"/>
  <c r="I51" i="35"/>
  <c r="I55" i="35" s="1"/>
  <c r="I54" i="35"/>
  <c r="M51" i="35"/>
  <c r="M55" i="35" s="1"/>
  <c r="M54" i="35"/>
  <c r="Q51" i="35"/>
  <c r="Q55" i="35" s="1"/>
  <c r="Q54" i="35"/>
  <c r="U51" i="35"/>
  <c r="U55" i="35" s="1"/>
  <c r="U54" i="35"/>
  <c r="D24" i="35"/>
  <c r="D21" i="35"/>
  <c r="D25" i="35" s="1"/>
  <c r="J24" i="35"/>
  <c r="J21" i="35"/>
  <c r="J25" i="35" s="1"/>
  <c r="N24" i="35"/>
  <c r="N21" i="35"/>
  <c r="N25" i="35" s="1"/>
  <c r="R24" i="35"/>
  <c r="R21" i="35"/>
  <c r="R25" i="35" s="1"/>
  <c r="V24" i="35"/>
  <c r="V21" i="35"/>
  <c r="V25" i="35" s="1"/>
  <c r="C21" i="35"/>
  <c r="C24" i="35"/>
  <c r="G21" i="35"/>
  <c r="G25" i="35" s="1"/>
  <c r="G24" i="35"/>
  <c r="K21" i="35"/>
  <c r="K25" i="35" s="1"/>
  <c r="K24" i="35"/>
  <c r="O21" i="35"/>
  <c r="O25" i="35" s="1"/>
  <c r="O24" i="35"/>
  <c r="S24" i="35"/>
  <c r="S21" i="35"/>
  <c r="S25" i="35" s="1"/>
  <c r="W24" i="35"/>
  <c r="W21" i="35"/>
  <c r="W25" i="35" s="1"/>
  <c r="Y24" i="35" l="1"/>
  <c r="C25" i="35"/>
  <c r="Y25" i="35" s="1"/>
  <c r="Y54" i="35"/>
  <c r="C55" i="35"/>
  <c r="Y55" i="35" s="1"/>
  <c r="P13" i="33" l="1"/>
  <c r="G36" i="31"/>
  <c r="X49" i="34" l="1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A49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A47" i="34"/>
  <c r="A53" i="34" s="1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C20" i="34" s="1"/>
  <c r="A19" i="34"/>
  <c r="X20" i="34" s="1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17" i="34"/>
  <c r="R18" i="34" s="1"/>
  <c r="R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C50" i="33" s="1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A19" i="33"/>
  <c r="P20" i="33" s="1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A17" i="33"/>
  <c r="A23" i="33" s="1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C50" i="32" s="1"/>
  <c r="A49" i="32"/>
  <c r="X50" i="32" s="1"/>
  <c r="X54" i="32" s="1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S48" i="32" s="1"/>
  <c r="S53" i="32" s="1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A17" i="32"/>
  <c r="A23" i="32" s="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C50" i="31" s="1"/>
  <c r="A49" i="31"/>
  <c r="X50" i="31" s="1"/>
  <c r="X54" i="31" s="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A47" i="31"/>
  <c r="G48" i="31" s="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A19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A17" i="31"/>
  <c r="A23" i="31" s="1"/>
  <c r="C18" i="31" l="1"/>
  <c r="C23" i="31" s="1"/>
  <c r="Q20" i="31"/>
  <c r="Q24" i="31" s="1"/>
  <c r="C18" i="32"/>
  <c r="C23" i="32" s="1"/>
  <c r="E18" i="32"/>
  <c r="E23" i="32" s="1"/>
  <c r="U20" i="32"/>
  <c r="F18" i="31"/>
  <c r="F23" i="31" s="1"/>
  <c r="J18" i="31"/>
  <c r="J23" i="31" s="1"/>
  <c r="N18" i="31"/>
  <c r="N23" i="31" s="1"/>
  <c r="E18" i="31"/>
  <c r="E23" i="31" s="1"/>
  <c r="G18" i="31"/>
  <c r="G23" i="31" s="1"/>
  <c r="K18" i="31"/>
  <c r="K23" i="31" s="1"/>
  <c r="M18" i="31"/>
  <c r="M23" i="31" s="1"/>
  <c r="O18" i="31"/>
  <c r="O23" i="31" s="1"/>
  <c r="Q18" i="31"/>
  <c r="Q23" i="31" s="1"/>
  <c r="S18" i="31"/>
  <c r="S23" i="31" s="1"/>
  <c r="U18" i="31"/>
  <c r="U23" i="31" s="1"/>
  <c r="W18" i="31"/>
  <c r="W23" i="31" s="1"/>
  <c r="D20" i="31"/>
  <c r="H20" i="31"/>
  <c r="L20" i="31"/>
  <c r="R20" i="31"/>
  <c r="R24" i="31" s="1"/>
  <c r="T20" i="31"/>
  <c r="V20" i="31"/>
  <c r="V24" i="31" s="1"/>
  <c r="X20" i="31"/>
  <c r="I20" i="31"/>
  <c r="N20" i="31"/>
  <c r="N24" i="31" s="1"/>
  <c r="K48" i="31"/>
  <c r="K53" i="31" s="1"/>
  <c r="S48" i="31"/>
  <c r="S53" i="31" s="1"/>
  <c r="F50" i="31"/>
  <c r="F54" i="31" s="1"/>
  <c r="J50" i="31"/>
  <c r="N50" i="31"/>
  <c r="R50" i="31"/>
  <c r="V50" i="31"/>
  <c r="V54" i="31" s="1"/>
  <c r="A54" i="31"/>
  <c r="F18" i="32"/>
  <c r="F23" i="32" s="1"/>
  <c r="N18" i="32"/>
  <c r="N23" i="32" s="1"/>
  <c r="R18" i="32"/>
  <c r="R23" i="32" s="1"/>
  <c r="V18" i="32"/>
  <c r="V23" i="32" s="1"/>
  <c r="J20" i="32"/>
  <c r="P20" i="32"/>
  <c r="R20" i="32"/>
  <c r="R21" i="32" s="1"/>
  <c r="R25" i="32" s="1"/>
  <c r="M20" i="32"/>
  <c r="H48" i="32"/>
  <c r="H53" i="32" s="1"/>
  <c r="P48" i="32"/>
  <c r="P53" i="32" s="1"/>
  <c r="X48" i="32"/>
  <c r="X53" i="32" s="1"/>
  <c r="E50" i="32"/>
  <c r="G50" i="32"/>
  <c r="I50" i="32"/>
  <c r="I54" i="32" s="1"/>
  <c r="K50" i="32"/>
  <c r="K54" i="32" s="1"/>
  <c r="M50" i="32"/>
  <c r="M54" i="32" s="1"/>
  <c r="Q50" i="32"/>
  <c r="Q54" i="32" s="1"/>
  <c r="U50" i="32"/>
  <c r="N50" i="32"/>
  <c r="N54" i="32" s="1"/>
  <c r="R50" i="32"/>
  <c r="V50" i="32"/>
  <c r="A54" i="32"/>
  <c r="F18" i="33"/>
  <c r="F23" i="33" s="1"/>
  <c r="J18" i="33"/>
  <c r="J23" i="33" s="1"/>
  <c r="N18" i="33"/>
  <c r="N23" i="33" s="1"/>
  <c r="V18" i="33"/>
  <c r="V23" i="33" s="1"/>
  <c r="D20" i="33"/>
  <c r="H20" i="33"/>
  <c r="L20" i="33"/>
  <c r="T20" i="33"/>
  <c r="X20" i="33"/>
  <c r="X24" i="33" s="1"/>
  <c r="M20" i="33"/>
  <c r="R20" i="33"/>
  <c r="R24" i="33" s="1"/>
  <c r="E50" i="33"/>
  <c r="E54" i="33" s="1"/>
  <c r="G50" i="33"/>
  <c r="G54" i="33" s="1"/>
  <c r="I50" i="33"/>
  <c r="K50" i="33"/>
  <c r="O50" i="33"/>
  <c r="O54" i="33" s="1"/>
  <c r="S50" i="33"/>
  <c r="S54" i="33" s="1"/>
  <c r="W50" i="33"/>
  <c r="M50" i="33"/>
  <c r="M54" i="33" s="1"/>
  <c r="R50" i="33"/>
  <c r="V50" i="33"/>
  <c r="D18" i="34"/>
  <c r="D23" i="34" s="1"/>
  <c r="H18" i="34"/>
  <c r="H23" i="34" s="1"/>
  <c r="J18" i="34"/>
  <c r="J23" i="34" s="1"/>
  <c r="L18" i="34"/>
  <c r="L23" i="34" s="1"/>
  <c r="P18" i="34"/>
  <c r="P23" i="34" s="1"/>
  <c r="T18" i="34"/>
  <c r="T23" i="34" s="1"/>
  <c r="X18" i="34"/>
  <c r="X23" i="34" s="1"/>
  <c r="M20" i="34"/>
  <c r="M24" i="34" s="1"/>
  <c r="A23" i="34"/>
  <c r="F48" i="34"/>
  <c r="F53" i="34" s="1"/>
  <c r="J48" i="34"/>
  <c r="J53" i="34" s="1"/>
  <c r="O48" i="34"/>
  <c r="O53" i="34" s="1"/>
  <c r="S48" i="34"/>
  <c r="S53" i="34" s="1"/>
  <c r="W48" i="34"/>
  <c r="W53" i="34" s="1"/>
  <c r="R18" i="31"/>
  <c r="R23" i="31" s="1"/>
  <c r="V18" i="31"/>
  <c r="V23" i="31" s="1"/>
  <c r="F20" i="31"/>
  <c r="F24" i="31" s="1"/>
  <c r="M20" i="31"/>
  <c r="M21" i="31" s="1"/>
  <c r="M25" i="31" s="1"/>
  <c r="C48" i="31"/>
  <c r="C53" i="31" s="1"/>
  <c r="H48" i="31"/>
  <c r="H53" i="31" s="1"/>
  <c r="P48" i="31"/>
  <c r="P53" i="31" s="1"/>
  <c r="X48" i="31"/>
  <c r="X53" i="31" s="1"/>
  <c r="E50" i="31"/>
  <c r="I50" i="31"/>
  <c r="I54" i="31" s="1"/>
  <c r="K50" i="31"/>
  <c r="M50" i="31"/>
  <c r="M54" i="31" s="1"/>
  <c r="Q50" i="31"/>
  <c r="Q54" i="31" s="1"/>
  <c r="U50" i="31"/>
  <c r="G50" i="31"/>
  <c r="O50" i="31"/>
  <c r="S50" i="31"/>
  <c r="W50" i="31"/>
  <c r="W54" i="31" s="1"/>
  <c r="G18" i="32"/>
  <c r="G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J18" i="32"/>
  <c r="J23" i="32" s="1"/>
  <c r="W18" i="32"/>
  <c r="W23" i="32" s="1"/>
  <c r="E20" i="32"/>
  <c r="C48" i="32"/>
  <c r="C53" i="32" s="1"/>
  <c r="K48" i="32"/>
  <c r="K53" i="32" s="1"/>
  <c r="F50" i="32"/>
  <c r="F54" i="32" s="1"/>
  <c r="J50" i="32"/>
  <c r="O50" i="32"/>
  <c r="S50" i="32"/>
  <c r="W50" i="32"/>
  <c r="W54" i="32" s="1"/>
  <c r="C18" i="33"/>
  <c r="C23" i="33" s="1"/>
  <c r="E18" i="33"/>
  <c r="E23" i="33" s="1"/>
  <c r="G18" i="33"/>
  <c r="G23" i="33" s="1"/>
  <c r="I18" i="33"/>
  <c r="I23" i="33" s="1"/>
  <c r="K18" i="33"/>
  <c r="K23" i="33" s="1"/>
  <c r="M18" i="33"/>
  <c r="M23" i="33" s="1"/>
  <c r="O18" i="33"/>
  <c r="O23" i="33" s="1"/>
  <c r="Q18" i="33"/>
  <c r="Q23" i="33" s="1"/>
  <c r="S18" i="33"/>
  <c r="S23" i="33" s="1"/>
  <c r="U18" i="33"/>
  <c r="U23" i="33" s="1"/>
  <c r="W18" i="33"/>
  <c r="W23" i="33" s="1"/>
  <c r="R18" i="33"/>
  <c r="R23" i="33" s="1"/>
  <c r="I20" i="33"/>
  <c r="Q20" i="33"/>
  <c r="Q24" i="33" s="1"/>
  <c r="F20" i="33"/>
  <c r="F24" i="33" s="1"/>
  <c r="N20" i="33"/>
  <c r="N24" i="33" s="1"/>
  <c r="V20" i="33"/>
  <c r="V24" i="33" s="1"/>
  <c r="F50" i="33"/>
  <c r="F54" i="33" s="1"/>
  <c r="J50" i="33"/>
  <c r="N50" i="33"/>
  <c r="N54" i="33" s="1"/>
  <c r="Q50" i="33"/>
  <c r="U50" i="33"/>
  <c r="U54" i="33" s="1"/>
  <c r="A54" i="33"/>
  <c r="O18" i="34"/>
  <c r="O23" i="34" s="1"/>
  <c r="G20" i="34"/>
  <c r="I20" i="34"/>
  <c r="I24" i="34" s="1"/>
  <c r="K20" i="34"/>
  <c r="O20" i="34"/>
  <c r="O24" i="34" s="1"/>
  <c r="Q20" i="34"/>
  <c r="S20" i="34"/>
  <c r="W20" i="34"/>
  <c r="E20" i="34"/>
  <c r="E24" i="34" s="1"/>
  <c r="U20" i="34"/>
  <c r="U24" i="34" s="1"/>
  <c r="A24" i="34"/>
  <c r="E48" i="34"/>
  <c r="E53" i="34" s="1"/>
  <c r="G48" i="34"/>
  <c r="G53" i="34" s="1"/>
  <c r="I48" i="34"/>
  <c r="I53" i="34" s="1"/>
  <c r="K48" i="34"/>
  <c r="K53" i="34" s="1"/>
  <c r="M48" i="34"/>
  <c r="M53" i="34" s="1"/>
  <c r="Q48" i="34"/>
  <c r="Q53" i="34" s="1"/>
  <c r="U48" i="34"/>
  <c r="U53" i="34" s="1"/>
  <c r="C48" i="34"/>
  <c r="C53" i="34" s="1"/>
  <c r="N48" i="34"/>
  <c r="N53" i="34" s="1"/>
  <c r="R48" i="34"/>
  <c r="R53" i="34" s="1"/>
  <c r="V48" i="34"/>
  <c r="V53" i="34" s="1"/>
  <c r="I18" i="31"/>
  <c r="I23" i="31" s="1"/>
  <c r="Q21" i="33"/>
  <c r="Q25" i="33" s="1"/>
  <c r="C24" i="34"/>
  <c r="G24" i="34"/>
  <c r="K24" i="34"/>
  <c r="S24" i="34"/>
  <c r="W24" i="34"/>
  <c r="Q24" i="34"/>
  <c r="X21" i="34"/>
  <c r="X25" i="34" s="1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U23" i="34" s="1"/>
  <c r="Q18" i="34"/>
  <c r="Q23" i="34" s="1"/>
  <c r="M18" i="34"/>
  <c r="M23" i="34" s="1"/>
  <c r="I18" i="34"/>
  <c r="I23" i="34" s="1"/>
  <c r="E18" i="34"/>
  <c r="E23" i="34" s="1"/>
  <c r="W18" i="34"/>
  <c r="W23" i="34" s="1"/>
  <c r="S18" i="34"/>
  <c r="S23" i="34" s="1"/>
  <c r="K18" i="34"/>
  <c r="K23" i="34" s="1"/>
  <c r="G18" i="34"/>
  <c r="G23" i="34" s="1"/>
  <c r="C18" i="34"/>
  <c r="C23" i="34" s="1"/>
  <c r="F18" i="34"/>
  <c r="F23" i="34" s="1"/>
  <c r="N18" i="34"/>
  <c r="N23" i="34" s="1"/>
  <c r="V18" i="34"/>
  <c r="V23" i="34" s="1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C54" i="33"/>
  <c r="K54" i="33"/>
  <c r="W54" i="33"/>
  <c r="I54" i="33"/>
  <c r="D24" i="33"/>
  <c r="H24" i="33"/>
  <c r="T24" i="33"/>
  <c r="F21" i="33"/>
  <c r="F25" i="33" s="1"/>
  <c r="V21" i="33"/>
  <c r="V25" i="33" s="1"/>
  <c r="L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J54" i="33"/>
  <c r="O51" i="33"/>
  <c r="O55" i="33" s="1"/>
  <c r="A53" i="33"/>
  <c r="X54" i="33"/>
  <c r="M24" i="33"/>
  <c r="F48" i="33"/>
  <c r="F53" i="33" s="1"/>
  <c r="K48" i="33"/>
  <c r="K53" i="33" s="1"/>
  <c r="P48" i="33"/>
  <c r="P53" i="33" s="1"/>
  <c r="V48" i="33"/>
  <c r="V53" i="33" s="1"/>
  <c r="V54" i="33"/>
  <c r="Q54" i="33"/>
  <c r="N21" i="33"/>
  <c r="N25" i="33" s="1"/>
  <c r="I24" i="33"/>
  <c r="G48" i="33"/>
  <c r="G53" i="33" s="1"/>
  <c r="L53" i="33"/>
  <c r="R48" i="33"/>
  <c r="R53" i="33" s="1"/>
  <c r="W48" i="33"/>
  <c r="W53" i="33" s="1"/>
  <c r="R51" i="33"/>
  <c r="R55" i="33" s="1"/>
  <c r="R54" i="33"/>
  <c r="A24" i="33"/>
  <c r="W20" i="33"/>
  <c r="S20" i="33"/>
  <c r="O20" i="33"/>
  <c r="K20" i="33"/>
  <c r="G20" i="33"/>
  <c r="C20" i="33"/>
  <c r="E20" i="33"/>
  <c r="J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D18" i="33"/>
  <c r="D23" i="33" s="1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E21" i="32"/>
  <c r="E25" i="32" s="1"/>
  <c r="U21" i="32"/>
  <c r="U25" i="32" s="1"/>
  <c r="N51" i="32"/>
  <c r="N55" i="32" s="1"/>
  <c r="V54" i="32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G54" i="32"/>
  <c r="O54" i="32"/>
  <c r="A53" i="32"/>
  <c r="E54" i="32"/>
  <c r="U54" i="32"/>
  <c r="I20" i="32"/>
  <c r="Q20" i="32"/>
  <c r="G48" i="32"/>
  <c r="G53" i="32" s="1"/>
  <c r="O48" i="32"/>
  <c r="O53" i="32" s="1"/>
  <c r="W48" i="32"/>
  <c r="W53" i="32" s="1"/>
  <c r="J54" i="32"/>
  <c r="R54" i="32"/>
  <c r="J24" i="32"/>
  <c r="R24" i="32"/>
  <c r="E24" i="32"/>
  <c r="M24" i="32"/>
  <c r="U24" i="32"/>
  <c r="C51" i="32"/>
  <c r="C54" i="32"/>
  <c r="K51" i="32"/>
  <c r="K55" i="32" s="1"/>
  <c r="S51" i="32"/>
  <c r="S55" i="32" s="1"/>
  <c r="S54" i="32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H50" i="32"/>
  <c r="L50" i="32"/>
  <c r="P50" i="32"/>
  <c r="T50" i="32"/>
  <c r="D24" i="31"/>
  <c r="H24" i="31"/>
  <c r="L24" i="31"/>
  <c r="T24" i="31"/>
  <c r="X24" i="31"/>
  <c r="R21" i="31"/>
  <c r="R25" i="31" s="1"/>
  <c r="N54" i="31"/>
  <c r="X51" i="31"/>
  <c r="X55" i="31" s="1"/>
  <c r="N21" i="31"/>
  <c r="N25" i="31" s="1"/>
  <c r="V48" i="31"/>
  <c r="V53" i="31" s="1"/>
  <c r="R48" i="31"/>
  <c r="R53" i="31" s="1"/>
  <c r="N48" i="31"/>
  <c r="N53" i="31" s="1"/>
  <c r="J48" i="31"/>
  <c r="J53" i="31" s="1"/>
  <c r="F48" i="31"/>
  <c r="F53" i="31" s="1"/>
  <c r="U48" i="31"/>
  <c r="U53" i="31" s="1"/>
  <c r="Q48" i="31"/>
  <c r="Q53" i="31" s="1"/>
  <c r="M48" i="31"/>
  <c r="M53" i="31" s="1"/>
  <c r="I48" i="31"/>
  <c r="I53" i="31" s="1"/>
  <c r="E48" i="31"/>
  <c r="E53" i="31" s="1"/>
  <c r="D48" i="31"/>
  <c r="D53" i="31" s="1"/>
  <c r="L48" i="31"/>
  <c r="L53" i="31" s="1"/>
  <c r="T48" i="31"/>
  <c r="T53" i="31" s="1"/>
  <c r="G54" i="31"/>
  <c r="O54" i="31"/>
  <c r="A53" i="31"/>
  <c r="E54" i="31"/>
  <c r="U54" i="31"/>
  <c r="A24" i="31"/>
  <c r="W20" i="31"/>
  <c r="S20" i="31"/>
  <c r="O20" i="31"/>
  <c r="K20" i="31"/>
  <c r="G20" i="31"/>
  <c r="C20" i="31"/>
  <c r="E20" i="31"/>
  <c r="J20" i="31"/>
  <c r="P20" i="31"/>
  <c r="U20" i="31"/>
  <c r="G53" i="31"/>
  <c r="O48" i="31"/>
  <c r="O53" i="31" s="1"/>
  <c r="W48" i="31"/>
  <c r="W53" i="31" s="1"/>
  <c r="J51" i="31"/>
  <c r="J55" i="31" s="1"/>
  <c r="J54" i="31"/>
  <c r="R54" i="31"/>
  <c r="Q21" i="31"/>
  <c r="Q25" i="31" s="1"/>
  <c r="F21" i="31"/>
  <c r="F25" i="31" s="1"/>
  <c r="V21" i="31"/>
  <c r="V25" i="31" s="1"/>
  <c r="C51" i="31"/>
  <c r="C54" i="31"/>
  <c r="C55" i="31" s="1"/>
  <c r="K51" i="31"/>
  <c r="K55" i="31" s="1"/>
  <c r="K54" i="31"/>
  <c r="S51" i="31"/>
  <c r="S55" i="31" s="1"/>
  <c r="S54" i="31"/>
  <c r="M51" i="31"/>
  <c r="M55" i="31" s="1"/>
  <c r="D18" i="31"/>
  <c r="D23" i="31" s="1"/>
  <c r="H18" i="31"/>
  <c r="H23" i="31" s="1"/>
  <c r="L18" i="31"/>
  <c r="L23" i="31" s="1"/>
  <c r="P18" i="31"/>
  <c r="P23" i="31" s="1"/>
  <c r="T18" i="31"/>
  <c r="T23" i="31" s="1"/>
  <c r="X18" i="31"/>
  <c r="X23" i="31" s="1"/>
  <c r="D50" i="31"/>
  <c r="H50" i="31"/>
  <c r="L50" i="31"/>
  <c r="P50" i="31"/>
  <c r="T50" i="31"/>
  <c r="X49" i="30"/>
  <c r="W49" i="30"/>
  <c r="V49" i="30"/>
  <c r="U49" i="30"/>
  <c r="T49" i="30"/>
  <c r="S49" i="30"/>
  <c r="R49" i="30"/>
  <c r="Q49" i="30"/>
  <c r="P49" i="30"/>
  <c r="O49" i="30"/>
  <c r="O50" i="30" s="1"/>
  <c r="N49" i="30"/>
  <c r="M49" i="30"/>
  <c r="M50" i="30" s="1"/>
  <c r="L49" i="30"/>
  <c r="K49" i="30"/>
  <c r="K50" i="30" s="1"/>
  <c r="J49" i="30"/>
  <c r="I49" i="30"/>
  <c r="I50" i="30" s="1"/>
  <c r="H49" i="30"/>
  <c r="G49" i="30"/>
  <c r="G50" i="30" s="1"/>
  <c r="F49" i="30"/>
  <c r="E49" i="30"/>
  <c r="E50" i="30" s="1"/>
  <c r="E54" i="30" s="1"/>
  <c r="D49" i="30"/>
  <c r="C49" i="30"/>
  <c r="C50" i="30" s="1"/>
  <c r="A49" i="30"/>
  <c r="H50" i="30" s="1"/>
  <c r="J48" i="30"/>
  <c r="J53" i="30" s="1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A47" i="30"/>
  <c r="H48" i="30" s="1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A19" i="30"/>
  <c r="G20" i="30" s="1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A17" i="30"/>
  <c r="Q50" i="30" l="1"/>
  <c r="S50" i="30"/>
  <c r="S54" i="30" s="1"/>
  <c r="U50" i="30"/>
  <c r="W50" i="30"/>
  <c r="A54" i="30"/>
  <c r="W21" i="34"/>
  <c r="W25" i="34" s="1"/>
  <c r="O51" i="32"/>
  <c r="O55" i="32" s="1"/>
  <c r="J21" i="32"/>
  <c r="J25" i="32" s="1"/>
  <c r="I21" i="31"/>
  <c r="I25" i="31" s="1"/>
  <c r="M51" i="33"/>
  <c r="M55" i="33" s="1"/>
  <c r="A23" i="30"/>
  <c r="G18" i="30"/>
  <c r="F18" i="30"/>
  <c r="F23" i="30" s="1"/>
  <c r="H18" i="30"/>
  <c r="N18" i="30"/>
  <c r="N23" i="30" s="1"/>
  <c r="R18" i="30"/>
  <c r="R23" i="30" s="1"/>
  <c r="V18" i="30"/>
  <c r="V23" i="30" s="1"/>
  <c r="D20" i="30"/>
  <c r="J20" i="30"/>
  <c r="L20" i="30"/>
  <c r="L24" i="30" s="1"/>
  <c r="R20" i="30"/>
  <c r="T20" i="30"/>
  <c r="E51" i="32"/>
  <c r="E55" i="32" s="1"/>
  <c r="C18" i="30"/>
  <c r="C23" i="30" s="1"/>
  <c r="E18" i="30"/>
  <c r="E23" i="30" s="1"/>
  <c r="G23" i="30"/>
  <c r="I18" i="30"/>
  <c r="I23" i="30" s="1"/>
  <c r="K18" i="30"/>
  <c r="K23" i="30" s="1"/>
  <c r="M18" i="30"/>
  <c r="O18" i="30"/>
  <c r="O23" i="30" s="1"/>
  <c r="Q18" i="30"/>
  <c r="Q23" i="30" s="1"/>
  <c r="S18" i="30"/>
  <c r="S23" i="30" s="1"/>
  <c r="U18" i="30"/>
  <c r="U23" i="30" s="1"/>
  <c r="W18" i="30"/>
  <c r="W23" i="30" s="1"/>
  <c r="J18" i="30"/>
  <c r="J23" i="30" s="1"/>
  <c r="D48" i="30"/>
  <c r="D53" i="30" s="1"/>
  <c r="L48" i="30"/>
  <c r="L53" i="30" s="1"/>
  <c r="R48" i="30"/>
  <c r="R53" i="30" s="1"/>
  <c r="T48" i="30"/>
  <c r="T53" i="30" s="1"/>
  <c r="F50" i="30"/>
  <c r="F54" i="30" s="1"/>
  <c r="J50" i="30"/>
  <c r="J54" i="30" s="1"/>
  <c r="N50" i="30"/>
  <c r="N54" i="30" s="1"/>
  <c r="R50" i="30"/>
  <c r="R54" i="30" s="1"/>
  <c r="V50" i="30"/>
  <c r="V54" i="30" s="1"/>
  <c r="M24" i="31"/>
  <c r="I24" i="31"/>
  <c r="R51" i="32"/>
  <c r="R55" i="32" s="1"/>
  <c r="X51" i="32"/>
  <c r="X55" i="32" s="1"/>
  <c r="M21" i="32"/>
  <c r="M25" i="32" s="1"/>
  <c r="U51" i="32"/>
  <c r="U55" i="32" s="1"/>
  <c r="I21" i="33"/>
  <c r="I25" i="33" s="1"/>
  <c r="U51" i="33"/>
  <c r="U55" i="33" s="1"/>
  <c r="R21" i="33"/>
  <c r="R25" i="33" s="1"/>
  <c r="M21" i="33"/>
  <c r="M25" i="33" s="1"/>
  <c r="Y53" i="34"/>
  <c r="E51" i="33"/>
  <c r="E55" i="33" s="1"/>
  <c r="Q21" i="34"/>
  <c r="Q25" i="34" s="1"/>
  <c r="U21" i="34"/>
  <c r="U25" i="34" s="1"/>
  <c r="O21" i="34"/>
  <c r="O25" i="34" s="1"/>
  <c r="G51" i="31"/>
  <c r="G55" i="31" s="1"/>
  <c r="M21" i="34"/>
  <c r="M25" i="34" s="1"/>
  <c r="J51" i="32"/>
  <c r="J55" i="32" s="1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N51" i="31"/>
  <c r="N55" i="31" s="1"/>
  <c r="Y53" i="31"/>
  <c r="H21" i="31"/>
  <c r="H25" i="31" s="1"/>
  <c r="Y23" i="31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5" i="32" s="1"/>
  <c r="X24" i="32"/>
  <c r="C55" i="32"/>
  <c r="H54" i="31"/>
  <c r="H51" i="31"/>
  <c r="H55" i="31" s="1"/>
  <c r="P21" i="31"/>
  <c r="P25" i="31" s="1"/>
  <c r="P24" i="31"/>
  <c r="G24" i="31"/>
  <c r="G21" i="31"/>
  <c r="G25" i="31" s="1"/>
  <c r="W24" i="31"/>
  <c r="W21" i="31"/>
  <c r="W25" i="31" s="1"/>
  <c r="T54" i="31"/>
  <c r="T51" i="31"/>
  <c r="T55" i="31" s="1"/>
  <c r="D54" i="31"/>
  <c r="D51" i="31"/>
  <c r="D55" i="31" s="1"/>
  <c r="R51" i="31"/>
  <c r="R55" i="31" s="1"/>
  <c r="J24" i="31"/>
  <c r="J21" i="31"/>
  <c r="J25" i="31" s="1"/>
  <c r="K24" i="31"/>
  <c r="K21" i="31"/>
  <c r="K25" i="31" s="1"/>
  <c r="I51" i="31"/>
  <c r="I55" i="31" s="1"/>
  <c r="O51" i="31"/>
  <c r="O55" i="31" s="1"/>
  <c r="L21" i="31"/>
  <c r="L25" i="31" s="1"/>
  <c r="D21" i="31"/>
  <c r="D25" i="31" s="1"/>
  <c r="U51" i="31"/>
  <c r="U55" i="31" s="1"/>
  <c r="P54" i="31"/>
  <c r="P51" i="31"/>
  <c r="P55" i="31" s="1"/>
  <c r="E21" i="31"/>
  <c r="E25" i="31" s="1"/>
  <c r="E24" i="31"/>
  <c r="O24" i="31"/>
  <c r="O21" i="31"/>
  <c r="O25" i="31" s="1"/>
  <c r="V51" i="31"/>
  <c r="V55" i="31" s="1"/>
  <c r="F51" i="31"/>
  <c r="F55" i="31" s="1"/>
  <c r="X21" i="31"/>
  <c r="X25" i="31" s="1"/>
  <c r="Q51" i="31"/>
  <c r="Q55" i="31" s="1"/>
  <c r="L54" i="31"/>
  <c r="L51" i="31"/>
  <c r="L55" i="31" s="1"/>
  <c r="U21" i="31"/>
  <c r="U25" i="31" s="1"/>
  <c r="U24" i="31"/>
  <c r="C24" i="31"/>
  <c r="C21" i="31"/>
  <c r="S24" i="31"/>
  <c r="S21" i="31"/>
  <c r="S25" i="31" s="1"/>
  <c r="W51" i="31"/>
  <c r="W55" i="31" s="1"/>
  <c r="T21" i="31"/>
  <c r="T25" i="31" s="1"/>
  <c r="E51" i="31"/>
  <c r="E55" i="31" s="1"/>
  <c r="X50" i="30"/>
  <c r="D24" i="30"/>
  <c r="T24" i="30"/>
  <c r="I54" i="30"/>
  <c r="U54" i="30"/>
  <c r="R24" i="30"/>
  <c r="R21" i="30"/>
  <c r="R25" i="30" s="1"/>
  <c r="X54" i="30"/>
  <c r="O54" i="30"/>
  <c r="C54" i="30"/>
  <c r="G54" i="30"/>
  <c r="K54" i="30"/>
  <c r="W54" i="30"/>
  <c r="J51" i="30"/>
  <c r="J55" i="30" s="1"/>
  <c r="J24" i="30"/>
  <c r="J21" i="30"/>
  <c r="J25" i="30" s="1"/>
  <c r="Q54" i="30"/>
  <c r="A24" i="30"/>
  <c r="W20" i="30"/>
  <c r="S20" i="30"/>
  <c r="O20" i="30"/>
  <c r="K20" i="30"/>
  <c r="C20" i="30"/>
  <c r="U20" i="30"/>
  <c r="Q20" i="30"/>
  <c r="M20" i="30"/>
  <c r="I20" i="30"/>
  <c r="E20" i="30"/>
  <c r="F20" i="30"/>
  <c r="N20" i="30"/>
  <c r="V20" i="30"/>
  <c r="U48" i="30"/>
  <c r="U53" i="30" s="1"/>
  <c r="Q48" i="30"/>
  <c r="Q53" i="30" s="1"/>
  <c r="M48" i="30"/>
  <c r="M53" i="30" s="1"/>
  <c r="I48" i="30"/>
  <c r="I53" i="30" s="1"/>
  <c r="E48" i="30"/>
  <c r="E53" i="30" s="1"/>
  <c r="A53" i="30"/>
  <c r="W48" i="30"/>
  <c r="W53" i="30" s="1"/>
  <c r="S48" i="30"/>
  <c r="O48" i="30"/>
  <c r="O53" i="30" s="1"/>
  <c r="K48" i="30"/>
  <c r="K53" i="30" s="1"/>
  <c r="G48" i="30"/>
  <c r="G53" i="30" s="1"/>
  <c r="C48" i="30"/>
  <c r="C53" i="30" s="1"/>
  <c r="F48" i="30"/>
  <c r="F53" i="30" s="1"/>
  <c r="N48" i="30"/>
  <c r="N53" i="30" s="1"/>
  <c r="V48" i="30"/>
  <c r="V53" i="30" s="1"/>
  <c r="M54" i="30"/>
  <c r="R51" i="30"/>
  <c r="R55" i="30" s="1"/>
  <c r="H20" i="30"/>
  <c r="P20" i="30"/>
  <c r="X20" i="30"/>
  <c r="H53" i="30"/>
  <c r="P48" i="30"/>
  <c r="P53" i="30" s="1"/>
  <c r="X48" i="30"/>
  <c r="X53" i="30" s="1"/>
  <c r="D18" i="30"/>
  <c r="D23" i="30" s="1"/>
  <c r="H23" i="30"/>
  <c r="L18" i="30"/>
  <c r="L23" i="30" s="1"/>
  <c r="P18" i="30"/>
  <c r="P23" i="30" s="1"/>
  <c r="T18" i="30"/>
  <c r="T23" i="30" s="1"/>
  <c r="X18" i="30"/>
  <c r="X23" i="30" s="1"/>
  <c r="D50" i="30"/>
  <c r="L50" i="30"/>
  <c r="P50" i="30"/>
  <c r="T50" i="30"/>
  <c r="Y54" i="33" l="1"/>
  <c r="Y24" i="34"/>
  <c r="Y25" i="34"/>
  <c r="Y54" i="32"/>
  <c r="Y55" i="32"/>
  <c r="Y54" i="31"/>
  <c r="Y55" i="31"/>
  <c r="Y54" i="34"/>
  <c r="C55" i="34"/>
  <c r="Y55" i="34" s="1"/>
  <c r="Y55" i="33"/>
  <c r="Y24" i="33"/>
  <c r="C25" i="33"/>
  <c r="Y25" i="33" s="1"/>
  <c r="Y24" i="32"/>
  <c r="C25" i="32"/>
  <c r="Y25" i="32" s="1"/>
  <c r="Y24" i="31"/>
  <c r="C25" i="31"/>
  <c r="Y25" i="31" s="1"/>
  <c r="U51" i="30"/>
  <c r="U55" i="30" s="1"/>
  <c r="N51" i="30"/>
  <c r="N55" i="30" s="1"/>
  <c r="M51" i="30"/>
  <c r="M55" i="30" s="1"/>
  <c r="Q51" i="30"/>
  <c r="Q55" i="30" s="1"/>
  <c r="O51" i="30"/>
  <c r="O55" i="30" s="1"/>
  <c r="T21" i="30"/>
  <c r="T25" i="30" s="1"/>
  <c r="Y23" i="30"/>
  <c r="D51" i="30"/>
  <c r="D55" i="30" s="1"/>
  <c r="D54" i="30"/>
  <c r="I21" i="30"/>
  <c r="I25" i="30" s="1"/>
  <c r="I24" i="30"/>
  <c r="S21" i="30"/>
  <c r="S25" i="30" s="1"/>
  <c r="S24" i="30"/>
  <c r="P51" i="30"/>
  <c r="P55" i="30" s="1"/>
  <c r="P54" i="30"/>
  <c r="N24" i="30"/>
  <c r="N21" i="30"/>
  <c r="N25" i="30" s="1"/>
  <c r="G21" i="30"/>
  <c r="G25" i="30" s="1"/>
  <c r="G24" i="30"/>
  <c r="G51" i="30"/>
  <c r="G55" i="30" s="1"/>
  <c r="L21" i="30"/>
  <c r="L25" i="30" s="1"/>
  <c r="L51" i="30"/>
  <c r="L55" i="30" s="1"/>
  <c r="L54" i="30"/>
  <c r="F24" i="30"/>
  <c r="F21" i="30"/>
  <c r="F25" i="30" s="1"/>
  <c r="Q21" i="30"/>
  <c r="Q25" i="30" s="1"/>
  <c r="Q24" i="30"/>
  <c r="K21" i="30"/>
  <c r="K25" i="30" s="1"/>
  <c r="K24" i="30"/>
  <c r="F51" i="30"/>
  <c r="F55" i="30" s="1"/>
  <c r="D21" i="30"/>
  <c r="D25" i="30" s="1"/>
  <c r="T51" i="30"/>
  <c r="T55" i="30" s="1"/>
  <c r="T54" i="30"/>
  <c r="P24" i="30"/>
  <c r="P21" i="30"/>
  <c r="P25" i="30" s="1"/>
  <c r="C55" i="30"/>
  <c r="S53" i="30"/>
  <c r="Y53" i="30" s="1"/>
  <c r="S51" i="30"/>
  <c r="S55" i="30" s="1"/>
  <c r="V24" i="30"/>
  <c r="V21" i="30"/>
  <c r="V25" i="30" s="1"/>
  <c r="C21" i="30"/>
  <c r="C24" i="30"/>
  <c r="X51" i="30"/>
  <c r="X55" i="30" s="1"/>
  <c r="H24" i="30"/>
  <c r="H21" i="30"/>
  <c r="H25" i="30" s="1"/>
  <c r="M21" i="30"/>
  <c r="M25" i="30" s="1"/>
  <c r="M24" i="30"/>
  <c r="W21" i="30"/>
  <c r="W25" i="30" s="1"/>
  <c r="W24" i="30"/>
  <c r="W51" i="30"/>
  <c r="W55" i="30" s="1"/>
  <c r="H51" i="30"/>
  <c r="H55" i="30" s="1"/>
  <c r="H54" i="30"/>
  <c r="X24" i="30"/>
  <c r="X21" i="30"/>
  <c r="X25" i="30" s="1"/>
  <c r="E21" i="30"/>
  <c r="E25" i="30" s="1"/>
  <c r="E24" i="30"/>
  <c r="U21" i="30"/>
  <c r="U25" i="30" s="1"/>
  <c r="U24" i="30"/>
  <c r="O21" i="30"/>
  <c r="O25" i="30" s="1"/>
  <c r="O24" i="30"/>
  <c r="V51" i="30"/>
  <c r="V55" i="30" s="1"/>
  <c r="E51" i="30"/>
  <c r="E55" i="30" s="1"/>
  <c r="K51" i="30"/>
  <c r="K55" i="30" s="1"/>
  <c r="C51" i="30"/>
  <c r="I51" i="30"/>
  <c r="I55" i="30" s="1"/>
  <c r="Y54" i="30" l="1"/>
  <c r="Y24" i="30"/>
  <c r="C25" i="30"/>
  <c r="Y25" i="30" s="1"/>
  <c r="Y55" i="30"/>
</calcChain>
</file>

<file path=xl/sharedStrings.xml><?xml version="1.0" encoding="utf-8"?>
<sst xmlns="http://schemas.openxmlformats.org/spreadsheetml/2006/main" count="555" uniqueCount="141">
  <si>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</si>
  <si>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</si>
  <si>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</si>
  <si>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</si>
  <si>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</si>
  <si>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</si>
  <si>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</si>
  <si>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</si>
  <si>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</si>
  <si>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</si>
  <si>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</si>
  <si>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</si>
  <si>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</si>
  <si>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</si>
  <si>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</si>
  <si>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</si>
  <si>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</si>
  <si>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</si>
  <si>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</si>
  <si>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</si>
  <si>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</si>
  <si>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</si>
  <si>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</si>
  <si>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</si>
  <si>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ÙÇñ·</t>
  </si>
  <si>
    <t>å³ÝÇñ</t>
  </si>
  <si>
    <t>Ñ³ó</t>
  </si>
  <si>
    <t>Ñ³íáí µñÝÓáí  ³åáõñ</t>
  </si>
  <si>
    <t xml:space="preserve">  í»ñÙÇß»Éáí   ÷É³í</t>
  </si>
  <si>
    <t>Ó»Ã</t>
  </si>
  <si>
    <t>Ï³ñ³·</t>
  </si>
  <si>
    <t>·³½³ñ</t>
  </si>
  <si>
    <t>Ñ³í</t>
  </si>
  <si>
    <t>Ï.µñÇÝÓ</t>
  </si>
  <si>
    <t>Ï³ñïáýÇÉ</t>
  </si>
  <si>
    <t>ëáË</t>
  </si>
  <si>
    <t>Ù³ÍáõÝ</t>
  </si>
  <si>
    <t>í»ñÙÇß»É</t>
  </si>
  <si>
    <t>³Õ</t>
  </si>
  <si>
    <t>ÃÃí³ë»ñ</t>
  </si>
  <si>
    <t>µÇëÏíÇÃ1/10</t>
  </si>
  <si>
    <t>Óáõ1/10</t>
  </si>
  <si>
    <t>³ÉÛáõñ</t>
  </si>
  <si>
    <t>ß³ù³ñ³í³½</t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</si>
  <si>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</si>
  <si>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</si>
  <si>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</si>
  <si>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</si>
  <si>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</si>
  <si>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</si>
  <si>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</si>
  <si>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</si>
  <si>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տ.կարտոֆիլ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</si>
  <si>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</si>
  <si>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</si>
  <si>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</si>
  <si>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</si>
  <si>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</si>
  <si>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</si>
  <si>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</si>
  <si>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</si>
  <si>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</si>
  <si>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</si>
  <si>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</si>
  <si>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հաց</t>
  </si>
  <si>
    <t>կարտոֆիլի  պյուրե</t>
  </si>
  <si>
    <t>վարունգ</t>
  </si>
  <si>
    <t>հալվա</t>
  </si>
  <si>
    <t>կ.բրինձ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</si>
  <si>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</si>
  <si>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</si>
  <si>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</si>
  <si>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</si>
  <si>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</si>
  <si>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</si>
  <si>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</si>
  <si>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</si>
  <si>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</si>
  <si>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</si>
  <si>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</si>
  <si>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</si>
  <si>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</si>
  <si>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>մակարոնով  փլավ</t>
  </si>
  <si>
    <t>ձու1/2   կարագ</t>
  </si>
  <si>
    <t>բրնձով շիլա</t>
  </si>
  <si>
    <t>պանիր.  Մածուն</t>
  </si>
  <si>
    <t>կաթնաշորով  գաթա1/10</t>
  </si>
  <si>
    <t>ձու.կարագ</t>
  </si>
  <si>
    <t>կ.պղպեղ.լոլիկ</t>
  </si>
  <si>
    <t>դեղձ</t>
  </si>
  <si>
    <t>սալոր</t>
  </si>
  <si>
    <t>կ.պղպեղ</t>
  </si>
  <si>
    <t>լոլիկ</t>
  </si>
  <si>
    <t xml:space="preserve">  Ù³ÍáõÝ  թթվասեր</t>
  </si>
  <si>
    <t xml:space="preserve">  å³ÝÇñ վարունգ</t>
  </si>
  <si>
    <t xml:space="preserve">  Պանիր, կոմպոտ</t>
  </si>
  <si>
    <t>Ùëáí  հնդկաձավարով  փլավ</t>
  </si>
  <si>
    <t>հավով  կարտոոֆիլով  սոուզ</t>
  </si>
  <si>
    <t>կաթնաշոր, թթվասեր</t>
  </si>
  <si>
    <t>մսով  բորշչ</t>
  </si>
  <si>
    <t>ոսպով բրնձով  փլավ</t>
  </si>
  <si>
    <t xml:space="preserve">կաթնաշոր, </t>
  </si>
  <si>
    <t>բազուկ</t>
  </si>
  <si>
    <t>խաղող</t>
  </si>
  <si>
    <t>մսով  բանջարեղենով  սոուզ</t>
  </si>
  <si>
    <t>վարունգ,  լոլիկ</t>
  </si>
  <si>
    <t>կանաչ լոբի</t>
  </si>
  <si>
    <t>վարունգ, լոլիկ</t>
  </si>
  <si>
    <t>հավի կրծքամսով խճողակ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</si>
  <si>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</si>
  <si>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</si>
  <si>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</si>
  <si>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</si>
  <si>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հավով  բրնձով   փլավ</t>
  </si>
  <si>
    <t>շոգեխաշած հավի կրծքամիս</t>
  </si>
  <si>
    <t>մսով հնդկաձավարով  փլավ</t>
  </si>
  <si>
    <t>Բիսկվիթ 1/10</t>
  </si>
  <si>
    <t>հավի կրխքամիս</t>
  </si>
  <si>
    <t>վերմիշելով  փլավ,շոգեխաշած հավի կրքամիս</t>
  </si>
  <si>
    <t>հաց, պանիր</t>
  </si>
  <si>
    <t>պանրիկ,  թխվածքաբլիթ</t>
  </si>
  <si>
    <t>պանրիկ1/2</t>
  </si>
  <si>
    <t>թխվածքաբլիթ</t>
  </si>
  <si>
    <t>0.5</t>
  </si>
  <si>
    <t>կառալյոկ</t>
  </si>
  <si>
    <t>ջեմ</t>
  </si>
  <si>
    <t xml:space="preserve">   միրգ</t>
  </si>
  <si>
    <t>ջեմ,  կարագ, հալվա</t>
  </si>
  <si>
    <t xml:space="preserve">  պանիր, թեյ</t>
  </si>
  <si>
    <t>հավով  վերմիշելով  ապուր</t>
  </si>
  <si>
    <t>թթվասեր,  վարունգ</t>
  </si>
  <si>
    <t>հնդկաձավարով փլավ</t>
  </si>
  <si>
    <t>կ .բրինձ</t>
  </si>
  <si>
    <t>կանաչ</t>
  </si>
  <si>
    <t>ձու. Կարագ</t>
  </si>
  <si>
    <t xml:space="preserve">  պանիր,թեյ</t>
  </si>
  <si>
    <t>կոլոլակով  ապուր</t>
  </si>
  <si>
    <t xml:space="preserve">   հաց</t>
  </si>
  <si>
    <t>պանիր  լոլիկ</t>
  </si>
  <si>
    <t>կարտֆիլի պյուրե</t>
  </si>
  <si>
    <t>հաց,պանիր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</si>
</sst>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14" fontId="2" fillId="2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F43" sqref="F43"/>
    </sheetView>
  </sheetViews>
  <sheetFormatPr defaultRowHeight="10.5" x14ac:dyDescent="0.15"/>
  <cols>
    <col min="1" max="1" width="3.140625" style="9" customWidth="1"/>
    <col min="2" max="2" width="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43031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46.5" thickBot="1" x14ac:dyDescent="0.2">
      <c r="A4" s="106"/>
      <c r="B4" s="107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77</v>
      </c>
      <c r="H4" s="18" t="s">
        <v>66</v>
      </c>
      <c r="I4" s="19" t="s">
        <v>31</v>
      </c>
      <c r="J4" s="18" t="s">
        <v>33</v>
      </c>
      <c r="K4" s="18" t="s">
        <v>32</v>
      </c>
      <c r="L4" s="18" t="s">
        <v>34</v>
      </c>
      <c r="M4" s="18" t="s">
        <v>35</v>
      </c>
      <c r="N4" s="19" t="s">
        <v>36</v>
      </c>
      <c r="O4" s="18" t="s">
        <v>37</v>
      </c>
      <c r="P4" s="18" t="s">
        <v>89</v>
      </c>
      <c r="Q4" s="18" t="s">
        <v>61</v>
      </c>
      <c r="R4" s="18" t="s">
        <v>91</v>
      </c>
      <c r="S4" s="18" t="s">
        <v>38</v>
      </c>
      <c r="T4" s="18" t="s">
        <v>73</v>
      </c>
      <c r="U4" s="19" t="s">
        <v>92</v>
      </c>
      <c r="V4" s="20" t="s">
        <v>60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87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25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88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30</v>
      </c>
      <c r="S9" s="22"/>
      <c r="T9" s="22"/>
      <c r="U9" s="22">
        <v>40</v>
      </c>
      <c r="V9" s="23"/>
      <c r="W9" s="23"/>
      <c r="X9" s="23"/>
      <c r="Y9" s="15"/>
    </row>
    <row r="10" spans="1:25" x14ac:dyDescent="0.15">
      <c r="A10" s="112"/>
      <c r="B10" s="30" t="s">
        <v>27</v>
      </c>
      <c r="C10" s="25"/>
      <c r="D10" s="25"/>
      <c r="E10" s="25">
        <v>7</v>
      </c>
      <c r="F10" s="25"/>
      <c r="G10" s="25"/>
      <c r="H10" s="25"/>
      <c r="I10" s="25">
        <v>10</v>
      </c>
      <c r="J10" s="25">
        <v>20</v>
      </c>
      <c r="K10" s="25">
        <v>70</v>
      </c>
      <c r="L10" s="25">
        <v>25</v>
      </c>
      <c r="M10" s="25">
        <v>5</v>
      </c>
      <c r="N10" s="25"/>
      <c r="O10" s="25"/>
      <c r="P10" s="25"/>
      <c r="Q10" s="25"/>
      <c r="R10" s="25">
        <v>5</v>
      </c>
      <c r="S10" s="25">
        <v>5</v>
      </c>
      <c r="T10" s="25"/>
      <c r="U10" s="25">
        <v>5</v>
      </c>
      <c r="V10" s="26"/>
      <c r="W10" s="26"/>
      <c r="X10" s="26"/>
      <c r="Y10" s="15"/>
    </row>
    <row r="11" spans="1:25" x14ac:dyDescent="0.15">
      <c r="A11" s="112"/>
      <c r="B11" s="30" t="s">
        <v>26</v>
      </c>
      <c r="C11" s="25">
        <v>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93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60</v>
      </c>
      <c r="O13" s="22"/>
      <c r="P13" s="22"/>
      <c r="Q13" s="22"/>
      <c r="R13" s="22"/>
      <c r="S13" s="22"/>
      <c r="T13" s="22">
        <v>15</v>
      </c>
      <c r="U13" s="22"/>
      <c r="V13" s="23"/>
      <c r="W13" s="23"/>
      <c r="X13" s="23"/>
      <c r="Y13" s="15"/>
    </row>
    <row r="14" spans="1:25" x14ac:dyDescent="0.15">
      <c r="A14" s="112"/>
      <c r="B14" s="24" t="s">
        <v>94</v>
      </c>
      <c r="C14" s="25"/>
      <c r="D14" s="25"/>
      <c r="E14" s="25"/>
      <c r="F14" s="25">
        <v>7</v>
      </c>
      <c r="G14" s="25"/>
      <c r="H14" s="25">
        <v>40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28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50</v>
      </c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26</v>
      </c>
      <c r="C16" s="28">
        <v>30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90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1</v>
      </c>
      <c r="H17" s="31">
        <f t="shared" si="0"/>
        <v>0</v>
      </c>
      <c r="I17" s="31">
        <f t="shared" si="0"/>
        <v>10</v>
      </c>
      <c r="J17" s="31">
        <f t="shared" si="0"/>
        <v>20</v>
      </c>
      <c r="K17" s="31">
        <f t="shared" si="0"/>
        <v>70</v>
      </c>
      <c r="L17" s="31">
        <f t="shared" si="0"/>
        <v>25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70</v>
      </c>
      <c r="Q17" s="31">
        <f t="shared" si="0"/>
        <v>70</v>
      </c>
      <c r="R17" s="31">
        <f t="shared" si="0"/>
        <v>35</v>
      </c>
      <c r="S17" s="31">
        <f t="shared" si="0"/>
        <v>5</v>
      </c>
      <c r="T17" s="31">
        <f t="shared" si="0"/>
        <v>0</v>
      </c>
      <c r="U17" s="31">
        <f t="shared" si="0"/>
        <v>45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0.09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</f>
        <v>1</v>
      </c>
      <c r="H18" s="33">
        <f>+(A17*H17)</f>
        <v>0</v>
      </c>
      <c r="I18" s="33">
        <f>+(A17*I17)/1000</f>
        <v>0.01</v>
      </c>
      <c r="J18" s="33">
        <f>+(A17*J17)/1000</f>
        <v>0.02</v>
      </c>
      <c r="K18" s="33">
        <f>+(A17*K17)/1000</f>
        <v>7.0000000000000007E-2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3.5000000000000003E-2</v>
      </c>
      <c r="S18" s="33">
        <f>+(A17*S17)/1000</f>
        <v>5.0000000000000001E-3</v>
      </c>
      <c r="T18" s="33">
        <f>+(A17*T17)/1000</f>
        <v>0</v>
      </c>
      <c r="U18" s="33">
        <f>+(A17*U17)/1000</f>
        <v>4.4999999999999998E-2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30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40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60</v>
      </c>
      <c r="O19" s="34">
        <f t="shared" si="1"/>
        <v>50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15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0.03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0.04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0.06</v>
      </c>
      <c r="O20" s="36">
        <f>+(A19*O19)/1000</f>
        <v>0.05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1.4999999999999999E-2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0.04</v>
      </c>
      <c r="I21" s="38">
        <f t="shared" si="2"/>
        <v>0.01</v>
      </c>
      <c r="J21" s="38">
        <f t="shared" si="2"/>
        <v>0.02</v>
      </c>
      <c r="K21" s="38">
        <f t="shared" si="2"/>
        <v>7.0000000000000007E-2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0.06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3.5000000000000003E-2</v>
      </c>
      <c r="S21" s="38">
        <f t="shared" si="2"/>
        <v>5.0000000000000001E-3</v>
      </c>
      <c r="T21" s="38">
        <f t="shared" si="2"/>
        <v>1.4999999999999999E-2</v>
      </c>
      <c r="U21" s="38">
        <f t="shared" si="2"/>
        <v>4.4999999999999998E-2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57</v>
      </c>
      <c r="H22" s="40">
        <v>154</v>
      </c>
      <c r="I22" s="40">
        <v>187</v>
      </c>
      <c r="J22" s="40">
        <v>390</v>
      </c>
      <c r="K22" s="40">
        <v>1347</v>
      </c>
      <c r="L22" s="40">
        <v>153</v>
      </c>
      <c r="M22" s="40">
        <v>238</v>
      </c>
      <c r="N22" s="40">
        <v>330</v>
      </c>
      <c r="O22" s="40">
        <v>269</v>
      </c>
      <c r="P22" s="40">
        <v>268</v>
      </c>
      <c r="Q22" s="40">
        <v>312</v>
      </c>
      <c r="R22" s="40">
        <v>198</v>
      </c>
      <c r="S22" s="40">
        <v>147</v>
      </c>
      <c r="T22" s="40">
        <v>708</v>
      </c>
      <c r="U22" s="40">
        <v>208</v>
      </c>
      <c r="V22" s="40">
        <v>112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23.58</v>
      </c>
      <c r="D23" s="42">
        <f>SUM(D18*D22)</f>
        <v>0</v>
      </c>
      <c r="E23" s="42">
        <f t="shared" ref="E23:X23" si="3">SUM(E18*E22)</f>
        <v>35.375999999999998</v>
      </c>
      <c r="F23" s="42">
        <f t="shared" si="3"/>
        <v>11.55</v>
      </c>
      <c r="G23" s="42">
        <f t="shared" si="3"/>
        <v>57</v>
      </c>
      <c r="H23" s="42">
        <f t="shared" si="3"/>
        <v>0</v>
      </c>
      <c r="I23" s="42">
        <f t="shared" si="3"/>
        <v>1.87</v>
      </c>
      <c r="J23" s="42">
        <f t="shared" si="3"/>
        <v>7.8</v>
      </c>
      <c r="K23" s="42">
        <f t="shared" si="3"/>
        <v>94.29</v>
      </c>
      <c r="L23" s="42">
        <f t="shared" si="3"/>
        <v>3.8250000000000002</v>
      </c>
      <c r="M23" s="42"/>
      <c r="N23" s="42">
        <f t="shared" si="3"/>
        <v>0</v>
      </c>
      <c r="O23" s="42">
        <f t="shared" si="3"/>
        <v>0</v>
      </c>
      <c r="P23" s="42">
        <f t="shared" si="3"/>
        <v>18.760000000000002</v>
      </c>
      <c r="Q23" s="42">
        <f t="shared" si="3"/>
        <v>21.840000000000003</v>
      </c>
      <c r="R23" s="42">
        <f t="shared" si="3"/>
        <v>6.9300000000000006</v>
      </c>
      <c r="S23" s="42">
        <f t="shared" si="3"/>
        <v>0.73499999999999999</v>
      </c>
      <c r="T23" s="42">
        <f t="shared" si="3"/>
        <v>0</v>
      </c>
      <c r="U23" s="42">
        <f t="shared" si="3"/>
        <v>9.36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292.916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7.8599999999999994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6.16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19.8</v>
      </c>
      <c r="O24" s="42">
        <f t="shared" si="4"/>
        <v>13.450000000000001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10.62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78.56</v>
      </c>
    </row>
    <row r="25" spans="1:25" x14ac:dyDescent="0.15">
      <c r="A25" s="99" t="s">
        <v>11</v>
      </c>
      <c r="B25" s="100"/>
      <c r="C25" s="44">
        <f>SUM(C23:C24)</f>
        <v>31.439999999999998</v>
      </c>
      <c r="D25" s="44">
        <f t="shared" ref="D25:X25" si="5">+D21*D22</f>
        <v>9.1199999999999992</v>
      </c>
      <c r="E25" s="44">
        <f t="shared" si="5"/>
        <v>35.375999999999998</v>
      </c>
      <c r="F25" s="44">
        <f t="shared" si="5"/>
        <v>23.1</v>
      </c>
      <c r="G25" s="44">
        <f t="shared" si="5"/>
        <v>57</v>
      </c>
      <c r="H25" s="44">
        <f t="shared" si="5"/>
        <v>6.16</v>
      </c>
      <c r="I25" s="44">
        <f t="shared" si="5"/>
        <v>1.87</v>
      </c>
      <c r="J25" s="44">
        <f t="shared" si="5"/>
        <v>7.8</v>
      </c>
      <c r="K25" s="44">
        <f t="shared" si="5"/>
        <v>94.29</v>
      </c>
      <c r="L25" s="44">
        <f t="shared" si="5"/>
        <v>3.8250000000000002</v>
      </c>
      <c r="M25" s="44">
        <f t="shared" si="5"/>
        <v>1.19</v>
      </c>
      <c r="N25" s="44">
        <f t="shared" si="5"/>
        <v>19.8</v>
      </c>
      <c r="O25" s="44">
        <f t="shared" si="5"/>
        <v>13.450000000000001</v>
      </c>
      <c r="P25" s="44">
        <f t="shared" si="5"/>
        <v>18.760000000000002</v>
      </c>
      <c r="Q25" s="44">
        <f t="shared" si="5"/>
        <v>21.840000000000003</v>
      </c>
      <c r="R25" s="44">
        <f t="shared" si="5"/>
        <v>6.9300000000000006</v>
      </c>
      <c r="S25" s="44">
        <f t="shared" si="5"/>
        <v>0.73499999999999999</v>
      </c>
      <c r="T25" s="44">
        <f t="shared" si="5"/>
        <v>10.62</v>
      </c>
      <c r="U25" s="44">
        <f t="shared" si="5"/>
        <v>9.36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372.666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43031</v>
      </c>
      <c r="Q32" s="103"/>
      <c r="R32" s="103"/>
      <c r="S32" s="103"/>
      <c r="T32" s="59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70.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44</v>
      </c>
      <c r="G34" s="18" t="s">
        <v>92</v>
      </c>
      <c r="H34" s="18" t="s">
        <v>66</v>
      </c>
      <c r="I34" s="18" t="s">
        <v>58</v>
      </c>
      <c r="J34" s="18" t="s">
        <v>60</v>
      </c>
      <c r="K34" s="18" t="s">
        <v>89</v>
      </c>
      <c r="L34" s="18" t="s">
        <v>55</v>
      </c>
      <c r="M34" s="18" t="s">
        <v>59</v>
      </c>
      <c r="N34" s="18" t="s">
        <v>49</v>
      </c>
      <c r="O34" s="18" t="s">
        <v>117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60" t="s">
        <v>51</v>
      </c>
      <c r="C35" s="22"/>
      <c r="D35" s="22"/>
      <c r="E35" s="22"/>
      <c r="F35" s="22"/>
      <c r="G35" s="22"/>
      <c r="H35" s="22"/>
      <c r="I35" s="22"/>
      <c r="J35" s="22"/>
      <c r="K35" s="22">
        <v>80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52</v>
      </c>
      <c r="C36" s="25"/>
      <c r="D36" s="25">
        <v>2</v>
      </c>
      <c r="E36" s="25"/>
      <c r="F36" s="25">
        <v>100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>
        <v>3</v>
      </c>
      <c r="E39" s="22"/>
      <c r="F39" s="22"/>
      <c r="G39" s="22">
        <v>40</v>
      </c>
      <c r="H39" s="22">
        <v>30</v>
      </c>
      <c r="I39" s="22">
        <v>10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55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70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ht="23.25" customHeight="1" x14ac:dyDescent="0.15">
      <c r="A41" s="112"/>
      <c r="B41" s="30" t="s">
        <v>118</v>
      </c>
      <c r="C41" s="25"/>
      <c r="D41" s="25">
        <v>15</v>
      </c>
      <c r="E41" s="25"/>
      <c r="F41" s="25"/>
      <c r="G41" s="25"/>
      <c r="H41" s="25"/>
      <c r="I41" s="25"/>
      <c r="J41" s="25"/>
      <c r="K41" s="25"/>
      <c r="L41" s="25"/>
      <c r="M41" s="25">
        <v>60</v>
      </c>
      <c r="N41" s="25">
        <v>3</v>
      </c>
      <c r="O41" s="25">
        <v>45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119</v>
      </c>
      <c r="C42" s="28">
        <v>60</v>
      </c>
      <c r="D42" s="28"/>
      <c r="E42" s="28">
        <v>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100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80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1.4999999999999999E-2</v>
      </c>
      <c r="F48" s="33">
        <f>+(A47*F47)/1000</f>
        <v>0.1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0.08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10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10</v>
      </c>
      <c r="J49" s="34">
        <f t="shared" si="7"/>
        <v>0</v>
      </c>
      <c r="K49" s="34">
        <f t="shared" si="7"/>
        <v>0</v>
      </c>
      <c r="L49" s="34">
        <f t="shared" si="7"/>
        <v>70</v>
      </c>
      <c r="M49" s="34">
        <f t="shared" si="7"/>
        <v>60</v>
      </c>
      <c r="N49" s="34">
        <f t="shared" si="7"/>
        <v>3</v>
      </c>
      <c r="O49" s="34">
        <f t="shared" si="7"/>
        <v>45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0.01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0.01</v>
      </c>
      <c r="J50" s="36">
        <f>+(A49*J49)/1000</f>
        <v>0</v>
      </c>
      <c r="K50" s="36">
        <f>+(A49*K49)/1000</f>
        <v>0</v>
      </c>
      <c r="L50" s="36">
        <f>+(A49*L49)/1000</f>
        <v>7.0000000000000007E-2</v>
      </c>
      <c r="M50" s="36">
        <f>+(A49*M49)/1000</f>
        <v>0.06</v>
      </c>
      <c r="N50" s="36">
        <f>+(A49*N49)/1000</f>
        <v>3.0000000000000001E-3</v>
      </c>
      <c r="O50" s="36">
        <f>+(A49*O49)/1000</f>
        <v>4.4999999999999998E-2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1.9999999999999997E-2</v>
      </c>
      <c r="E51" s="38">
        <f t="shared" si="8"/>
        <v>2.5000000000000001E-2</v>
      </c>
      <c r="F51" s="38">
        <f t="shared" si="8"/>
        <v>0.1</v>
      </c>
      <c r="G51" s="38">
        <f t="shared" si="8"/>
        <v>0.04</v>
      </c>
      <c r="H51" s="38">
        <f t="shared" si="8"/>
        <v>0.03</v>
      </c>
      <c r="I51" s="38">
        <f t="shared" si="8"/>
        <v>0.01</v>
      </c>
      <c r="J51" s="38">
        <f t="shared" si="8"/>
        <v>0</v>
      </c>
      <c r="K51" s="38">
        <f t="shared" si="8"/>
        <v>0.08</v>
      </c>
      <c r="L51" s="38">
        <f t="shared" si="8"/>
        <v>7.0000000000000007E-2</v>
      </c>
      <c r="M51" s="38">
        <f t="shared" si="8"/>
        <v>0.06</v>
      </c>
      <c r="N51" s="38">
        <f t="shared" si="8"/>
        <v>3.0000000000000001E-3</v>
      </c>
      <c r="O51" s="38">
        <f t="shared" si="8"/>
        <v>4.4999999999999998E-2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153</v>
      </c>
      <c r="G52" s="40">
        <v>208</v>
      </c>
      <c r="H52" s="40">
        <v>154</v>
      </c>
      <c r="I52" s="40">
        <v>154</v>
      </c>
      <c r="J52" s="40">
        <v>150</v>
      </c>
      <c r="K52" s="40">
        <v>268</v>
      </c>
      <c r="L52" s="40">
        <v>330</v>
      </c>
      <c r="M52" s="40">
        <v>268</v>
      </c>
      <c r="N52" s="40">
        <v>147</v>
      </c>
      <c r="O52" s="40">
        <v>1550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24.75</v>
      </c>
      <c r="F53" s="42">
        <f t="shared" si="9"/>
        <v>15.3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21.44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83.665999999999997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10.943999999999999</v>
      </c>
      <c r="E54" s="42">
        <f t="shared" ref="E54:X54" si="10">SUM(E50*E52)</f>
        <v>16.5</v>
      </c>
      <c r="F54" s="42">
        <f t="shared" si="10"/>
        <v>0</v>
      </c>
      <c r="G54" s="42">
        <f t="shared" si="10"/>
        <v>8.32</v>
      </c>
      <c r="H54" s="42">
        <f t="shared" si="10"/>
        <v>4.62</v>
      </c>
      <c r="I54" s="42">
        <f t="shared" si="10"/>
        <v>1.54</v>
      </c>
      <c r="J54" s="42">
        <f t="shared" si="10"/>
        <v>0</v>
      </c>
      <c r="K54" s="42">
        <f t="shared" si="10"/>
        <v>0</v>
      </c>
      <c r="L54" s="42">
        <f t="shared" si="10"/>
        <v>23.1</v>
      </c>
      <c r="M54" s="42">
        <f t="shared" si="10"/>
        <v>16.079999999999998</v>
      </c>
      <c r="N54" s="42">
        <f t="shared" si="10"/>
        <v>0.441</v>
      </c>
      <c r="O54" s="42">
        <f t="shared" si="10"/>
        <v>69.75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167.01499999999999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12.159999999999998</v>
      </c>
      <c r="E55" s="44">
        <f t="shared" si="11"/>
        <v>41.25</v>
      </c>
      <c r="F55" s="44">
        <f t="shared" si="11"/>
        <v>15.3</v>
      </c>
      <c r="G55" s="44">
        <f t="shared" si="11"/>
        <v>8.32</v>
      </c>
      <c r="H55" s="44">
        <f t="shared" si="11"/>
        <v>4.62</v>
      </c>
      <c r="I55" s="44">
        <f t="shared" si="11"/>
        <v>1.54</v>
      </c>
      <c r="J55" s="44">
        <f t="shared" si="11"/>
        <v>0</v>
      </c>
      <c r="K55" s="44">
        <f t="shared" si="11"/>
        <v>21.44</v>
      </c>
      <c r="L55" s="44">
        <f t="shared" si="11"/>
        <v>23.1</v>
      </c>
      <c r="M55" s="44">
        <f t="shared" si="11"/>
        <v>16.079999999999998</v>
      </c>
      <c r="N55" s="44">
        <f t="shared" si="11"/>
        <v>0.441</v>
      </c>
      <c r="O55" s="44">
        <f t="shared" si="11"/>
        <v>69.75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250.68100000000001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L40" sqref="L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43032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8.5" thickBot="1" x14ac:dyDescent="0.2">
      <c r="A4" s="106"/>
      <c r="B4" s="107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90</v>
      </c>
      <c r="H4" s="18" t="s">
        <v>36</v>
      </c>
      <c r="I4" s="19" t="s">
        <v>41</v>
      </c>
      <c r="J4" s="18" t="s">
        <v>43</v>
      </c>
      <c r="K4" s="18" t="s">
        <v>42</v>
      </c>
      <c r="L4" s="18" t="s">
        <v>39</v>
      </c>
      <c r="M4" s="18" t="s">
        <v>46</v>
      </c>
      <c r="N4" s="19" t="s">
        <v>66</v>
      </c>
      <c r="O4" s="18" t="s">
        <v>50</v>
      </c>
      <c r="P4" s="18" t="s">
        <v>92</v>
      </c>
      <c r="Q4" s="18" t="s">
        <v>49</v>
      </c>
      <c r="R4" s="18" t="s">
        <v>91</v>
      </c>
      <c r="S4" s="18" t="s">
        <v>78</v>
      </c>
      <c r="T4" s="18" t="s">
        <v>45</v>
      </c>
      <c r="U4" s="19" t="s">
        <v>57</v>
      </c>
      <c r="V4" s="20" t="s">
        <v>89</v>
      </c>
      <c r="W4" s="17" t="s">
        <v>44</v>
      </c>
      <c r="X4" s="17"/>
      <c r="Y4" s="15"/>
    </row>
    <row r="5" spans="1:25" ht="11.25" customHeight="1" x14ac:dyDescent="0.15">
      <c r="A5" s="11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>
        <v>80</v>
      </c>
      <c r="W5" s="23"/>
      <c r="X5" s="23"/>
      <c r="Y5" s="15"/>
    </row>
    <row r="6" spans="1:25" x14ac:dyDescent="0.15">
      <c r="A6" s="112"/>
      <c r="B6" s="24" t="s">
        <v>40</v>
      </c>
      <c r="C6" s="25"/>
      <c r="D6" s="25">
        <v>5</v>
      </c>
      <c r="E6" s="25"/>
      <c r="F6" s="25"/>
      <c r="G6" s="25"/>
      <c r="H6" s="25">
        <v>25</v>
      </c>
      <c r="I6" s="25">
        <v>0.1</v>
      </c>
      <c r="J6" s="25">
        <v>18</v>
      </c>
      <c r="K6" s="25">
        <v>28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95</v>
      </c>
      <c r="C7" s="25"/>
      <c r="D7" s="25"/>
      <c r="E7" s="25"/>
      <c r="F7" s="25">
        <v>7</v>
      </c>
      <c r="G7" s="25">
        <v>30</v>
      </c>
      <c r="H7" s="25"/>
      <c r="I7" s="25"/>
      <c r="J7" s="25">
        <v>20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54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10</v>
      </c>
      <c r="M10" s="25"/>
      <c r="N10" s="25">
        <v>35</v>
      </c>
      <c r="O10" s="25"/>
      <c r="P10" s="25">
        <v>30</v>
      </c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96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>
        <v>35</v>
      </c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92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50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97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5</v>
      </c>
      <c r="Q14" s="25"/>
      <c r="R14" s="25">
        <v>3</v>
      </c>
      <c r="S14" s="25">
        <v>70</v>
      </c>
      <c r="T14" s="25">
        <v>5</v>
      </c>
      <c r="U14" s="25">
        <v>10</v>
      </c>
      <c r="V14" s="26"/>
      <c r="W14" s="26">
        <v>120</v>
      </c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0</v>
      </c>
      <c r="F17" s="31">
        <f t="shared" si="0"/>
        <v>7</v>
      </c>
      <c r="G17" s="31">
        <f t="shared" si="0"/>
        <v>30</v>
      </c>
      <c r="H17" s="31">
        <f t="shared" si="0"/>
        <v>25</v>
      </c>
      <c r="I17" s="31">
        <f t="shared" si="0"/>
        <v>0.1</v>
      </c>
      <c r="J17" s="31">
        <f t="shared" si="0"/>
        <v>38</v>
      </c>
      <c r="K17" s="31">
        <f t="shared" si="0"/>
        <v>28</v>
      </c>
      <c r="L17" s="31">
        <f t="shared" si="0"/>
        <v>10</v>
      </c>
      <c r="M17" s="31">
        <f t="shared" si="0"/>
        <v>50</v>
      </c>
      <c r="N17" s="31">
        <f t="shared" si="0"/>
        <v>35</v>
      </c>
      <c r="O17" s="31">
        <f t="shared" si="0"/>
        <v>35</v>
      </c>
      <c r="P17" s="31">
        <f t="shared" si="0"/>
        <v>30</v>
      </c>
      <c r="Q17" s="31">
        <f t="shared" si="0"/>
        <v>5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80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0</v>
      </c>
      <c r="F18" s="33">
        <f>+(A17*F17)/1000</f>
        <v>7.0000000000000001E-3</v>
      </c>
      <c r="G18" s="33">
        <f>+(A17*G17)/1000</f>
        <v>0.03</v>
      </c>
      <c r="H18" s="33">
        <f>+(A17*H17)/1000</f>
        <v>2.5000000000000001E-2</v>
      </c>
      <c r="I18" s="33">
        <f>+(A17*I17)</f>
        <v>0.1</v>
      </c>
      <c r="J18" s="33">
        <f>+(A17*J17)/1000</f>
        <v>3.7999999999999999E-2</v>
      </c>
      <c r="K18" s="33">
        <f>+(A17*K17)/1000</f>
        <v>2.8000000000000001E-2</v>
      </c>
      <c r="L18" s="33">
        <f>+(A17*L17)/1000</f>
        <v>0.01</v>
      </c>
      <c r="M18" s="33">
        <f>+(A17*M17)/1000</f>
        <v>0.05</v>
      </c>
      <c r="N18" s="33">
        <f>+(A17*N17)/1000</f>
        <v>3.5000000000000003E-2</v>
      </c>
      <c r="O18" s="33">
        <f>+(A17*O17)/1000</f>
        <v>3.5000000000000003E-2</v>
      </c>
      <c r="P18" s="33">
        <f>+(A17*P17)/1000</f>
        <v>0.03</v>
      </c>
      <c r="Q18" s="33">
        <f>+(A17*Q17)/1000</f>
        <v>5.0000000000000001E-3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0.08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55</v>
      </c>
      <c r="Q19" s="34">
        <f t="shared" si="1"/>
        <v>0</v>
      </c>
      <c r="R19" s="34">
        <f t="shared" si="1"/>
        <v>3</v>
      </c>
      <c r="S19" s="34">
        <f t="shared" si="1"/>
        <v>70</v>
      </c>
      <c r="T19" s="34">
        <f t="shared" si="1"/>
        <v>5</v>
      </c>
      <c r="U19" s="34">
        <f t="shared" si="1"/>
        <v>10</v>
      </c>
      <c r="V19" s="34">
        <f t="shared" si="1"/>
        <v>0</v>
      </c>
      <c r="W19" s="35">
        <f t="shared" si="1"/>
        <v>120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5.5E-2</v>
      </c>
      <c r="Q20" s="36">
        <f>+(A19*Q19)/1000</f>
        <v>0</v>
      </c>
      <c r="R20" s="36">
        <f>+(A19*R19)/1000</f>
        <v>3.0000000000000001E-3</v>
      </c>
      <c r="S20" s="36">
        <f>+(A19*S19)/1000</f>
        <v>7.0000000000000007E-2</v>
      </c>
      <c r="T20" s="36">
        <f>+(A19*T19)/1000</f>
        <v>5.0000000000000001E-3</v>
      </c>
      <c r="U20" s="36">
        <f>+(A19*U19)/1000</f>
        <v>0.01</v>
      </c>
      <c r="V20" s="36">
        <f>+(A19*V19)/1000</f>
        <v>0</v>
      </c>
      <c r="W20" s="37">
        <f>+(A19*W19)/1000</f>
        <v>0.12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0.02</v>
      </c>
      <c r="E21" s="38">
        <f t="shared" si="2"/>
        <v>7.0000000000000001E-3</v>
      </c>
      <c r="F21" s="38">
        <f t="shared" si="2"/>
        <v>7.0000000000000001E-3</v>
      </c>
      <c r="G21" s="38">
        <f t="shared" si="2"/>
        <v>0.03</v>
      </c>
      <c r="H21" s="38">
        <f t="shared" si="2"/>
        <v>2.5000000000000001E-2</v>
      </c>
      <c r="I21" s="38">
        <f t="shared" si="2"/>
        <v>0.1</v>
      </c>
      <c r="J21" s="38">
        <f t="shared" si="2"/>
        <v>3.7999999999999999E-2</v>
      </c>
      <c r="K21" s="38">
        <f t="shared" si="2"/>
        <v>2.8000000000000001E-2</v>
      </c>
      <c r="L21" s="38">
        <f t="shared" si="2"/>
        <v>0.01</v>
      </c>
      <c r="M21" s="38">
        <f t="shared" si="2"/>
        <v>0.05</v>
      </c>
      <c r="N21" s="38">
        <f t="shared" si="2"/>
        <v>3.5000000000000003E-2</v>
      </c>
      <c r="O21" s="38">
        <f t="shared" si="2"/>
        <v>3.5000000000000003E-2</v>
      </c>
      <c r="P21" s="38">
        <f t="shared" si="2"/>
        <v>8.4999999999999992E-2</v>
      </c>
      <c r="Q21" s="38">
        <f t="shared" si="2"/>
        <v>5.0000000000000001E-3</v>
      </c>
      <c r="R21" s="38">
        <f t="shared" si="2"/>
        <v>8.0000000000000002E-3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0.01</v>
      </c>
      <c r="V21" s="38">
        <f t="shared" si="2"/>
        <v>0.08</v>
      </c>
      <c r="W21" s="39">
        <f t="shared" si="2"/>
        <v>0.12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268</v>
      </c>
      <c r="H22" s="40">
        <v>330</v>
      </c>
      <c r="I22" s="40">
        <v>57</v>
      </c>
      <c r="J22" s="40">
        <v>399</v>
      </c>
      <c r="K22" s="40">
        <v>227</v>
      </c>
      <c r="L22" s="40">
        <v>708</v>
      </c>
      <c r="M22" s="40">
        <v>444</v>
      </c>
      <c r="N22" s="40">
        <v>154</v>
      </c>
      <c r="O22" s="40">
        <v>2644</v>
      </c>
      <c r="P22" s="40">
        <v>198</v>
      </c>
      <c r="Q22" s="40">
        <v>147</v>
      </c>
      <c r="R22" s="40">
        <v>208</v>
      </c>
      <c r="S22" s="40">
        <v>1347</v>
      </c>
      <c r="T22" s="40">
        <v>238</v>
      </c>
      <c r="U22" s="40">
        <v>187</v>
      </c>
      <c r="V22" s="40">
        <v>268</v>
      </c>
      <c r="W22" s="41">
        <v>153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12.16</v>
      </c>
      <c r="E23" s="42">
        <f t="shared" ref="E23:X23" si="3">SUM(E18*E22)</f>
        <v>0</v>
      </c>
      <c r="F23" s="42">
        <f t="shared" si="3"/>
        <v>11.55</v>
      </c>
      <c r="G23" s="42">
        <f t="shared" si="3"/>
        <v>8.0399999999999991</v>
      </c>
      <c r="H23" s="42">
        <f t="shared" si="3"/>
        <v>8.25</v>
      </c>
      <c r="I23" s="42">
        <f t="shared" si="3"/>
        <v>5.7</v>
      </c>
      <c r="J23" s="42">
        <f t="shared" si="3"/>
        <v>15.161999999999999</v>
      </c>
      <c r="K23" s="42">
        <f t="shared" si="3"/>
        <v>6.3559999999999999</v>
      </c>
      <c r="L23" s="42">
        <f t="shared" si="3"/>
        <v>7.08</v>
      </c>
      <c r="M23" s="42">
        <f t="shared" si="3"/>
        <v>22.200000000000003</v>
      </c>
      <c r="N23" s="42">
        <f t="shared" si="3"/>
        <v>5.3900000000000006</v>
      </c>
      <c r="O23" s="42">
        <f t="shared" si="3"/>
        <v>92.54</v>
      </c>
      <c r="P23" s="42">
        <f t="shared" si="3"/>
        <v>5.9399999999999995</v>
      </c>
      <c r="Q23" s="42">
        <f t="shared" si="3"/>
        <v>0.73499999999999999</v>
      </c>
      <c r="R23" s="42">
        <f t="shared" si="3"/>
        <v>1.04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21.44</v>
      </c>
      <c r="W23" s="42">
        <f t="shared" si="3"/>
        <v>0</v>
      </c>
      <c r="X23" s="42">
        <f t="shared" si="3"/>
        <v>0</v>
      </c>
      <c r="Y23" s="43">
        <f>SUM(C23:X23)</f>
        <v>244.54300000000001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20.635999999999999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10.89</v>
      </c>
      <c r="Q24" s="42">
        <f t="shared" si="4"/>
        <v>0</v>
      </c>
      <c r="R24" s="42">
        <f t="shared" si="4"/>
        <v>0.624</v>
      </c>
      <c r="S24" s="42">
        <f t="shared" si="4"/>
        <v>94.29</v>
      </c>
      <c r="T24" s="42">
        <f t="shared" si="4"/>
        <v>1.19</v>
      </c>
      <c r="U24" s="42">
        <f t="shared" si="4"/>
        <v>1.87</v>
      </c>
      <c r="V24" s="42">
        <f t="shared" si="4"/>
        <v>0</v>
      </c>
      <c r="W24" s="42">
        <f t="shared" si="4"/>
        <v>18.36</v>
      </c>
      <c r="X24" s="42">
        <f t="shared" si="4"/>
        <v>0</v>
      </c>
      <c r="Y24" s="43">
        <f>SUM(C24:X24)</f>
        <v>158.34000000000003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12.16</v>
      </c>
      <c r="E25" s="44">
        <f t="shared" si="5"/>
        <v>20.635999999999999</v>
      </c>
      <c r="F25" s="44">
        <f t="shared" si="5"/>
        <v>11.55</v>
      </c>
      <c r="G25" s="44">
        <f t="shared" si="5"/>
        <v>8.0399999999999991</v>
      </c>
      <c r="H25" s="44">
        <f t="shared" si="5"/>
        <v>8.25</v>
      </c>
      <c r="I25" s="44">
        <f t="shared" si="5"/>
        <v>5.7</v>
      </c>
      <c r="J25" s="44">
        <f t="shared" si="5"/>
        <v>15.161999999999999</v>
      </c>
      <c r="K25" s="44">
        <f t="shared" si="5"/>
        <v>6.3559999999999999</v>
      </c>
      <c r="L25" s="44">
        <f t="shared" si="5"/>
        <v>7.08</v>
      </c>
      <c r="M25" s="44">
        <f t="shared" si="5"/>
        <v>22.200000000000003</v>
      </c>
      <c r="N25" s="44">
        <f t="shared" si="5"/>
        <v>5.3900000000000006</v>
      </c>
      <c r="O25" s="44">
        <f t="shared" si="5"/>
        <v>92.54</v>
      </c>
      <c r="P25" s="44">
        <f t="shared" si="5"/>
        <v>16.829999999999998</v>
      </c>
      <c r="Q25" s="44">
        <f t="shared" si="5"/>
        <v>0.73499999999999999</v>
      </c>
      <c r="R25" s="44">
        <f t="shared" si="5"/>
        <v>1.6640000000000001</v>
      </c>
      <c r="S25" s="44">
        <f t="shared" si="5"/>
        <v>94.29</v>
      </c>
      <c r="T25" s="44">
        <f t="shared" si="5"/>
        <v>1.19</v>
      </c>
      <c r="U25" s="44">
        <f t="shared" si="5"/>
        <v>1.87</v>
      </c>
      <c r="V25" s="44">
        <f t="shared" si="5"/>
        <v>21.44</v>
      </c>
      <c r="W25" s="45">
        <f t="shared" si="5"/>
        <v>18.36</v>
      </c>
      <c r="X25" s="45">
        <f t="shared" si="5"/>
        <v>0</v>
      </c>
      <c r="Y25" s="43">
        <f>SUM(C25:X25)</f>
        <v>402.88300000000004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43032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39.75" thickBot="1" x14ac:dyDescent="0.2">
      <c r="A34" s="106"/>
      <c r="B34" s="107"/>
      <c r="C34" s="16" t="s">
        <v>48</v>
      </c>
      <c r="D34" s="18" t="s">
        <v>56</v>
      </c>
      <c r="E34" s="18" t="s">
        <v>62</v>
      </c>
      <c r="F34" s="18" t="s">
        <v>53</v>
      </c>
      <c r="G34" s="18" t="s">
        <v>63</v>
      </c>
      <c r="H34" s="18" t="s">
        <v>66</v>
      </c>
      <c r="I34" s="18" t="s">
        <v>92</v>
      </c>
      <c r="J34" s="18" t="s">
        <v>91</v>
      </c>
      <c r="K34" s="18" t="s">
        <v>57</v>
      </c>
      <c r="L34" s="18" t="s">
        <v>78</v>
      </c>
      <c r="M34" s="18" t="s">
        <v>79</v>
      </c>
      <c r="N34" s="18" t="s">
        <v>89</v>
      </c>
      <c r="O34" s="18" t="s">
        <v>49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83</v>
      </c>
      <c r="C36" s="25"/>
      <c r="D36" s="25"/>
      <c r="E36" s="25">
        <v>3</v>
      </c>
      <c r="F36" s="25"/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>
        <v>40</v>
      </c>
      <c r="I39" s="22">
        <v>40</v>
      </c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113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10</v>
      </c>
      <c r="L40" s="25">
        <v>40</v>
      </c>
      <c r="M40" s="25">
        <v>50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13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3.0000000000000001E-3</v>
      </c>
      <c r="F48" s="33">
        <f>+(A47*F47)/1000</f>
        <v>1.2999999999999999E-2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0</v>
      </c>
      <c r="H49" s="34">
        <f t="shared" si="7"/>
        <v>40</v>
      </c>
      <c r="I49" s="34">
        <f t="shared" si="7"/>
        <v>40</v>
      </c>
      <c r="J49" s="34">
        <f t="shared" si="7"/>
        <v>10</v>
      </c>
      <c r="K49" s="34">
        <f t="shared" si="7"/>
        <v>10</v>
      </c>
      <c r="L49" s="34">
        <f t="shared" si="7"/>
        <v>40</v>
      </c>
      <c r="M49" s="34">
        <f t="shared" si="7"/>
        <v>50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</v>
      </c>
      <c r="H50" s="36">
        <f>+(A49*H49)/1000</f>
        <v>0.04</v>
      </c>
      <c r="I50" s="36">
        <f>+(A49*I49)/1000</f>
        <v>0.04</v>
      </c>
      <c r="J50" s="36">
        <f>+(A49*J49)/1000</f>
        <v>0.01</v>
      </c>
      <c r="K50" s="36">
        <f>+(A49*K49)/1000</f>
        <v>0.01</v>
      </c>
      <c r="L50" s="36">
        <f>+(A49*L49)/1000</f>
        <v>0.04</v>
      </c>
      <c r="M50" s="36">
        <f>+(A49*M49)/1000</f>
        <v>0.05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3.0000000000000001E-3</v>
      </c>
      <c r="F51" s="38">
        <f t="shared" si="8"/>
        <v>2.7999999999999997E-2</v>
      </c>
      <c r="G51" s="38">
        <f t="shared" si="8"/>
        <v>0.5</v>
      </c>
      <c r="H51" s="38">
        <f t="shared" si="8"/>
        <v>0.04</v>
      </c>
      <c r="I51" s="38">
        <f t="shared" si="8"/>
        <v>0.04</v>
      </c>
      <c r="J51" s="38">
        <f t="shared" si="8"/>
        <v>0.01</v>
      </c>
      <c r="K51" s="38">
        <f t="shared" si="8"/>
        <v>0.01</v>
      </c>
      <c r="L51" s="38">
        <f t="shared" si="8"/>
        <v>0.04</v>
      </c>
      <c r="M51" s="38">
        <f t="shared" si="8"/>
        <v>0.05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2948</v>
      </c>
      <c r="F52" s="40">
        <v>1650</v>
      </c>
      <c r="G52" s="40">
        <v>57</v>
      </c>
      <c r="H52" s="40">
        <v>154</v>
      </c>
      <c r="I52" s="40">
        <v>208</v>
      </c>
      <c r="J52" s="40">
        <v>198</v>
      </c>
      <c r="K52" s="40">
        <v>187</v>
      </c>
      <c r="L52" s="40">
        <v>1350</v>
      </c>
      <c r="M52" s="40">
        <v>397</v>
      </c>
      <c r="N52" s="40">
        <v>268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8.8439999999999994</v>
      </c>
      <c r="F53" s="42">
        <f t="shared" si="9"/>
        <v>21.45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18.760000000000002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98.51400000000001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0</v>
      </c>
      <c r="H54" s="42">
        <f t="shared" si="10"/>
        <v>6.16</v>
      </c>
      <c r="I54" s="42">
        <f t="shared" si="10"/>
        <v>8.32</v>
      </c>
      <c r="J54" s="42">
        <f t="shared" si="10"/>
        <v>1.98</v>
      </c>
      <c r="K54" s="42">
        <f t="shared" si="10"/>
        <v>1.87</v>
      </c>
      <c r="L54" s="42">
        <f t="shared" si="10"/>
        <v>54</v>
      </c>
      <c r="M54" s="42">
        <f t="shared" si="10"/>
        <v>19.850000000000001</v>
      </c>
      <c r="N54" s="42">
        <f t="shared" si="10"/>
        <v>0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142.21100000000001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8.8439999999999994</v>
      </c>
      <c r="F55" s="44">
        <f t="shared" si="11"/>
        <v>46.199999999999996</v>
      </c>
      <c r="G55" s="44">
        <f t="shared" si="11"/>
        <v>28.5</v>
      </c>
      <c r="H55" s="44">
        <f t="shared" si="11"/>
        <v>6.16</v>
      </c>
      <c r="I55" s="44">
        <f t="shared" si="11"/>
        <v>8.32</v>
      </c>
      <c r="J55" s="44">
        <f t="shared" si="11"/>
        <v>1.98</v>
      </c>
      <c r="K55" s="44">
        <f t="shared" si="11"/>
        <v>1.87</v>
      </c>
      <c r="L55" s="44">
        <f t="shared" si="11"/>
        <v>54</v>
      </c>
      <c r="M55" s="44">
        <f t="shared" si="11"/>
        <v>19.850000000000001</v>
      </c>
      <c r="N55" s="44">
        <f t="shared" si="11"/>
        <v>18.760000000000002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240.72499999999997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K40" sqref="K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43033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56</v>
      </c>
      <c r="E4" s="18" t="s">
        <v>62</v>
      </c>
      <c r="F4" s="18" t="s">
        <v>53</v>
      </c>
      <c r="G4" s="18" t="s">
        <v>101</v>
      </c>
      <c r="H4" s="18" t="s">
        <v>73</v>
      </c>
      <c r="I4" s="19" t="s">
        <v>57</v>
      </c>
      <c r="J4" s="18" t="s">
        <v>66</v>
      </c>
      <c r="K4" s="18" t="s">
        <v>58</v>
      </c>
      <c r="L4" s="18" t="s">
        <v>44</v>
      </c>
      <c r="M4" s="18" t="s">
        <v>49</v>
      </c>
      <c r="N4" s="19" t="s">
        <v>45</v>
      </c>
      <c r="O4" s="18" t="s">
        <v>102</v>
      </c>
      <c r="P4" s="18" t="s">
        <v>91</v>
      </c>
      <c r="Q4" s="18" t="s">
        <v>70</v>
      </c>
      <c r="R4" s="18" t="s">
        <v>71</v>
      </c>
      <c r="S4" s="18" t="s">
        <v>50</v>
      </c>
      <c r="T4" s="18" t="s">
        <v>61</v>
      </c>
      <c r="U4" s="19" t="s">
        <v>89</v>
      </c>
      <c r="V4" s="20" t="s">
        <v>81</v>
      </c>
      <c r="W4" s="17" t="s">
        <v>79</v>
      </c>
      <c r="X4" s="17" t="s">
        <v>92</v>
      </c>
      <c r="Y4" s="15"/>
    </row>
    <row r="5" spans="1:25" ht="11.25" customHeight="1" x14ac:dyDescent="0.15">
      <c r="A5" s="111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70</v>
      </c>
      <c r="U5" s="22">
        <v>70</v>
      </c>
      <c r="V5" s="23"/>
      <c r="W5" s="23"/>
      <c r="X5" s="23"/>
      <c r="Y5" s="15"/>
    </row>
    <row r="6" spans="1:25" x14ac:dyDescent="0.15">
      <c r="A6" s="112"/>
      <c r="B6" s="24" t="s">
        <v>98</v>
      </c>
      <c r="C6" s="25"/>
      <c r="D6" s="25"/>
      <c r="E6" s="25"/>
      <c r="F6" s="25"/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>
        <v>5</v>
      </c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53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48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73</v>
      </c>
      <c r="C9" s="22"/>
      <c r="D9" s="22"/>
      <c r="E9" s="22"/>
      <c r="F9" s="22"/>
      <c r="G9" s="22"/>
      <c r="H9" s="22">
        <v>15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91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v>40</v>
      </c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99</v>
      </c>
      <c r="C11" s="25"/>
      <c r="D11" s="25"/>
      <c r="E11" s="25">
        <v>8</v>
      </c>
      <c r="F11" s="25"/>
      <c r="G11" s="25"/>
      <c r="H11" s="25"/>
      <c r="I11" s="25">
        <v>20</v>
      </c>
      <c r="J11" s="25"/>
      <c r="K11" s="25">
        <v>40</v>
      </c>
      <c r="L11" s="25">
        <v>25</v>
      </c>
      <c r="M11" s="25">
        <v>5</v>
      </c>
      <c r="N11" s="25">
        <v>5</v>
      </c>
      <c r="O11" s="25">
        <v>25</v>
      </c>
      <c r="P11" s="25">
        <v>3</v>
      </c>
      <c r="Q11" s="25"/>
      <c r="R11" s="25">
        <v>3</v>
      </c>
      <c r="S11" s="25">
        <v>45</v>
      </c>
      <c r="T11" s="25"/>
      <c r="U11" s="25"/>
      <c r="V11" s="26"/>
      <c r="W11" s="26"/>
      <c r="X11" s="26">
        <v>5</v>
      </c>
      <c r="Y11" s="15"/>
    </row>
    <row r="12" spans="1:25" ht="11.25" thickBot="1" x14ac:dyDescent="0.2">
      <c r="A12" s="113"/>
      <c r="B12" s="27" t="s">
        <v>140</v>
      </c>
      <c r="C12" s="28">
        <v>40</v>
      </c>
      <c r="D12" s="28"/>
      <c r="E12" s="28"/>
      <c r="F12" s="28">
        <v>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54</v>
      </c>
      <c r="C13" s="22"/>
      <c r="D13" s="22"/>
      <c r="E13" s="22"/>
      <c r="F13" s="22"/>
      <c r="G13" s="22"/>
      <c r="H13" s="22"/>
      <c r="I13" s="22"/>
      <c r="J13" s="22">
        <v>50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>
        <v>30</v>
      </c>
      <c r="Y13" s="15"/>
    </row>
    <row r="14" spans="1:25" x14ac:dyDescent="0.15">
      <c r="A14" s="112"/>
      <c r="B14" s="24" t="s">
        <v>100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>
        <v>25</v>
      </c>
      <c r="W14" s="26">
        <v>25</v>
      </c>
      <c r="X14" s="26"/>
      <c r="Y14" s="15"/>
    </row>
    <row r="15" spans="1:25" x14ac:dyDescent="0.15">
      <c r="A15" s="112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64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8</v>
      </c>
      <c r="F17" s="31">
        <f t="shared" si="0"/>
        <v>14</v>
      </c>
      <c r="G17" s="31">
        <f t="shared" si="0"/>
        <v>35</v>
      </c>
      <c r="H17" s="31">
        <f t="shared" si="0"/>
        <v>50</v>
      </c>
      <c r="I17" s="31">
        <f t="shared" si="0"/>
        <v>20</v>
      </c>
      <c r="J17" s="31">
        <f t="shared" si="0"/>
        <v>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5</v>
      </c>
      <c r="O17" s="31">
        <f t="shared" si="0"/>
        <v>25</v>
      </c>
      <c r="P17" s="31">
        <f t="shared" si="0"/>
        <v>43</v>
      </c>
      <c r="Q17" s="31">
        <f t="shared" si="0"/>
        <v>5</v>
      </c>
      <c r="R17" s="31">
        <f t="shared" si="0"/>
        <v>3</v>
      </c>
      <c r="S17" s="31">
        <f t="shared" si="0"/>
        <v>45</v>
      </c>
      <c r="T17" s="31">
        <f t="shared" si="0"/>
        <v>70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5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8.0000000000000002E-3</v>
      </c>
      <c r="F18" s="33">
        <f>+(A17*F17)/1000</f>
        <v>1.4E-2</v>
      </c>
      <c r="G18" s="33">
        <f>+(A17*G17)/1000</f>
        <v>3.5000000000000003E-2</v>
      </c>
      <c r="H18" s="33">
        <f>+(A17*H17)/1000</f>
        <v>0.05</v>
      </c>
      <c r="I18" s="33">
        <f>+(A17*I17)/1000</f>
        <v>0.02</v>
      </c>
      <c r="J18" s="33">
        <f>+(A17*J17)/1000</f>
        <v>0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5.0000000000000001E-3</v>
      </c>
      <c r="O18" s="33">
        <f>+(A17*O17)/1000</f>
        <v>2.5000000000000001E-2</v>
      </c>
      <c r="P18" s="33">
        <f>+(A17*P17)/1000</f>
        <v>4.2999999999999997E-2</v>
      </c>
      <c r="Q18" s="33">
        <f>+(A17*Q17)/1000</f>
        <v>5.0000000000000001E-3</v>
      </c>
      <c r="R18" s="33">
        <f>+(A17*R17)/1000</f>
        <v>3.0000000000000001E-3</v>
      </c>
      <c r="S18" s="33">
        <f>+(A17*S17)/1000</f>
        <v>4.4999999999999998E-2</v>
      </c>
      <c r="T18" s="33">
        <f>+(A17*T17)/1000</f>
        <v>7.0000000000000007E-2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5.0000000000000001E-3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50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25</v>
      </c>
      <c r="W19" s="35">
        <f t="shared" si="1"/>
        <v>25</v>
      </c>
      <c r="X19" s="35">
        <f t="shared" si="1"/>
        <v>30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0.05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2.5000000000000001E-2</v>
      </c>
      <c r="W20" s="37">
        <f>+(A19*W19)/1000</f>
        <v>2.5000000000000001E-2</v>
      </c>
      <c r="X20" s="37">
        <f>+(A19*X19)/1000</f>
        <v>0.03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8.0000000000000002E-3</v>
      </c>
      <c r="F21" s="38">
        <f t="shared" si="2"/>
        <v>1.4E-2</v>
      </c>
      <c r="G21" s="38">
        <f t="shared" si="2"/>
        <v>3.5000000000000003E-2</v>
      </c>
      <c r="H21" s="38">
        <f t="shared" si="2"/>
        <v>0.05</v>
      </c>
      <c r="I21" s="38">
        <f t="shared" si="2"/>
        <v>0.02</v>
      </c>
      <c r="J21" s="38">
        <f t="shared" si="2"/>
        <v>0.05</v>
      </c>
      <c r="K21" s="38">
        <f t="shared" si="2"/>
        <v>0.04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4.2999999999999997E-2</v>
      </c>
      <c r="Q21" s="38">
        <f t="shared" si="2"/>
        <v>5.0000000000000001E-3</v>
      </c>
      <c r="R21" s="38">
        <f t="shared" si="2"/>
        <v>3.0000000000000001E-3</v>
      </c>
      <c r="S21" s="38">
        <f t="shared" si="2"/>
        <v>4.4999999999999998E-2</v>
      </c>
      <c r="T21" s="38">
        <f t="shared" si="2"/>
        <v>7.0000000000000007E-2</v>
      </c>
      <c r="U21" s="38">
        <f t="shared" si="2"/>
        <v>7.0000000000000007E-2</v>
      </c>
      <c r="V21" s="38">
        <f t="shared" si="2"/>
        <v>2.5000000000000001E-2</v>
      </c>
      <c r="W21" s="39">
        <f t="shared" si="2"/>
        <v>2.5000000000000001E-2</v>
      </c>
      <c r="X21" s="39">
        <f t="shared" si="2"/>
        <v>3.4999999999999996E-2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1290</v>
      </c>
      <c r="H22" s="40">
        <v>708</v>
      </c>
      <c r="I22" s="40">
        <v>187</v>
      </c>
      <c r="J22" s="40">
        <v>154</v>
      </c>
      <c r="K22" s="40">
        <v>154</v>
      </c>
      <c r="L22" s="40">
        <v>153</v>
      </c>
      <c r="M22" s="40">
        <v>147</v>
      </c>
      <c r="N22" s="40">
        <v>238</v>
      </c>
      <c r="O22" s="40">
        <v>138</v>
      </c>
      <c r="P22" s="40">
        <v>198</v>
      </c>
      <c r="Q22" s="40">
        <v>399</v>
      </c>
      <c r="R22" s="40">
        <v>227</v>
      </c>
      <c r="S22" s="40">
        <v>2644</v>
      </c>
      <c r="T22" s="40">
        <v>350</v>
      </c>
      <c r="U22" s="40">
        <v>268</v>
      </c>
      <c r="V22" s="40">
        <v>698</v>
      </c>
      <c r="W22" s="41">
        <v>397</v>
      </c>
      <c r="X22" s="41">
        <v>208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23.584</v>
      </c>
      <c r="F23" s="42">
        <f t="shared" si="3"/>
        <v>23.1</v>
      </c>
      <c r="G23" s="42">
        <f t="shared" si="3"/>
        <v>45.150000000000006</v>
      </c>
      <c r="H23" s="42">
        <f t="shared" si="3"/>
        <v>35.4</v>
      </c>
      <c r="I23" s="42">
        <f t="shared" si="3"/>
        <v>3.74</v>
      </c>
      <c r="J23" s="42">
        <f t="shared" si="3"/>
        <v>0</v>
      </c>
      <c r="K23" s="42">
        <f t="shared" si="3"/>
        <v>6.16</v>
      </c>
      <c r="L23" s="42">
        <f t="shared" si="3"/>
        <v>3.8250000000000002</v>
      </c>
      <c r="M23" s="42">
        <f t="shared" si="3"/>
        <v>0.73499999999999999</v>
      </c>
      <c r="N23" s="42">
        <f t="shared" si="3"/>
        <v>1.19</v>
      </c>
      <c r="O23" s="42">
        <f t="shared" si="3"/>
        <v>3.45</v>
      </c>
      <c r="P23" s="42">
        <f t="shared" si="3"/>
        <v>8.5139999999999993</v>
      </c>
      <c r="Q23" s="42">
        <f t="shared" si="3"/>
        <v>1.9950000000000001</v>
      </c>
      <c r="R23" s="42">
        <f t="shared" si="3"/>
        <v>0.68100000000000005</v>
      </c>
      <c r="S23" s="42">
        <f t="shared" si="3"/>
        <v>118.97999999999999</v>
      </c>
      <c r="T23" s="42">
        <f t="shared" si="3"/>
        <v>24.500000000000004</v>
      </c>
      <c r="U23" s="42">
        <f t="shared" si="3"/>
        <v>18.760000000000002</v>
      </c>
      <c r="V23" s="42">
        <f t="shared" si="3"/>
        <v>0</v>
      </c>
      <c r="W23" s="42">
        <f t="shared" si="3"/>
        <v>0</v>
      </c>
      <c r="X23" s="42">
        <f t="shared" si="3"/>
        <v>1.04</v>
      </c>
      <c r="Y23" s="43">
        <f>SUM(C23:X23)</f>
        <v>341.76400000000007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7.7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17.45</v>
      </c>
      <c r="W24" s="42">
        <f t="shared" si="4"/>
        <v>9.9250000000000007</v>
      </c>
      <c r="X24" s="42">
        <f t="shared" si="4"/>
        <v>6.24</v>
      </c>
      <c r="Y24" s="43">
        <f>SUM(C24:X24)</f>
        <v>60.914999999999999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9.1199999999999992</v>
      </c>
      <c r="E25" s="44">
        <f t="shared" si="5"/>
        <v>23.584</v>
      </c>
      <c r="F25" s="44">
        <f t="shared" si="5"/>
        <v>23.1</v>
      </c>
      <c r="G25" s="44">
        <f t="shared" si="5"/>
        <v>45.150000000000006</v>
      </c>
      <c r="H25" s="44">
        <f t="shared" si="5"/>
        <v>35.4</v>
      </c>
      <c r="I25" s="44">
        <f t="shared" si="5"/>
        <v>3.74</v>
      </c>
      <c r="J25" s="44">
        <f t="shared" si="5"/>
        <v>7.7</v>
      </c>
      <c r="K25" s="44">
        <f t="shared" si="5"/>
        <v>6.16</v>
      </c>
      <c r="L25" s="44">
        <f t="shared" si="5"/>
        <v>3.8250000000000002</v>
      </c>
      <c r="M25" s="44">
        <f t="shared" si="5"/>
        <v>0.73499999999999999</v>
      </c>
      <c r="N25" s="44">
        <f t="shared" si="5"/>
        <v>1.19</v>
      </c>
      <c r="O25" s="44">
        <f t="shared" si="5"/>
        <v>3.45</v>
      </c>
      <c r="P25" s="44">
        <f t="shared" si="5"/>
        <v>8.5139999999999993</v>
      </c>
      <c r="Q25" s="44">
        <f t="shared" si="5"/>
        <v>1.9950000000000001</v>
      </c>
      <c r="R25" s="44">
        <f t="shared" si="5"/>
        <v>0.68100000000000005</v>
      </c>
      <c r="S25" s="44">
        <f t="shared" si="5"/>
        <v>118.97999999999999</v>
      </c>
      <c r="T25" s="44">
        <f t="shared" si="5"/>
        <v>24.500000000000004</v>
      </c>
      <c r="U25" s="44">
        <f t="shared" si="5"/>
        <v>18.760000000000002</v>
      </c>
      <c r="V25" s="44">
        <f t="shared" si="5"/>
        <v>17.45</v>
      </c>
      <c r="W25" s="45">
        <f t="shared" si="5"/>
        <v>9.9250000000000007</v>
      </c>
      <c r="X25" s="45">
        <f t="shared" si="5"/>
        <v>7.2799999999999994</v>
      </c>
      <c r="Y25" s="43">
        <f>SUM(C25:X25)</f>
        <v>402.67899999999997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43033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67.5" thickBot="1" x14ac:dyDescent="0.2">
      <c r="A34" s="106"/>
      <c r="B34" s="107"/>
      <c r="C34" s="16" t="s">
        <v>48</v>
      </c>
      <c r="D34" s="18" t="s">
        <v>49</v>
      </c>
      <c r="E34" s="18" t="s">
        <v>62</v>
      </c>
      <c r="F34" s="18" t="s">
        <v>53</v>
      </c>
      <c r="G34" s="18" t="s">
        <v>92</v>
      </c>
      <c r="H34" s="18" t="s">
        <v>75</v>
      </c>
      <c r="I34" s="18" t="s">
        <v>61</v>
      </c>
      <c r="J34" s="18" t="s">
        <v>66</v>
      </c>
      <c r="K34" s="18" t="s">
        <v>44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>
        <v>50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114</v>
      </c>
      <c r="C36" s="25"/>
      <c r="D36" s="25"/>
      <c r="E36" s="25"/>
      <c r="F36" s="25"/>
      <c r="G36" s="25"/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119</v>
      </c>
      <c r="C37" s="25">
        <v>70</v>
      </c>
      <c r="D37" s="25"/>
      <c r="E37" s="25"/>
      <c r="F37" s="25">
        <v>10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>
        <v>40</v>
      </c>
      <c r="H39" s="22"/>
      <c r="I39" s="22"/>
      <c r="J39" s="22">
        <v>40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65</v>
      </c>
      <c r="C40" s="25"/>
      <c r="D40" s="25">
        <v>3</v>
      </c>
      <c r="E40" s="25">
        <v>12</v>
      </c>
      <c r="F40" s="25"/>
      <c r="G40" s="25"/>
      <c r="H40" s="25"/>
      <c r="I40" s="25"/>
      <c r="J40" s="25"/>
      <c r="K40" s="25">
        <v>250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30</v>
      </c>
      <c r="I47" s="31">
        <f t="shared" si="6"/>
        <v>50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0.03</v>
      </c>
      <c r="I48" s="33">
        <f>+(A47*I47)/1000</f>
        <v>0.05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3</v>
      </c>
      <c r="E49" s="34">
        <f t="shared" si="7"/>
        <v>12</v>
      </c>
      <c r="F49" s="34">
        <f t="shared" si="7"/>
        <v>15</v>
      </c>
      <c r="G49" s="34">
        <f t="shared" si="7"/>
        <v>40</v>
      </c>
      <c r="H49" s="34">
        <f t="shared" si="7"/>
        <v>0</v>
      </c>
      <c r="I49" s="34">
        <f t="shared" si="7"/>
        <v>0</v>
      </c>
      <c r="J49" s="34">
        <f t="shared" si="7"/>
        <v>40</v>
      </c>
      <c r="K49" s="34">
        <f t="shared" si="7"/>
        <v>250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3.0000000000000001E-3</v>
      </c>
      <c r="E50" s="36">
        <f>+(A49*E49)/1000</f>
        <v>1.2E-2</v>
      </c>
      <c r="F50" s="36">
        <f>+(A49*F49)/1000</f>
        <v>1.4999999999999999E-2</v>
      </c>
      <c r="G50" s="36">
        <f>+(A49*G49)/1000</f>
        <v>0.04</v>
      </c>
      <c r="H50" s="36">
        <f>+(A49*H49)/1000</f>
        <v>0</v>
      </c>
      <c r="I50" s="36">
        <f>+(A49*I49)/1000</f>
        <v>0</v>
      </c>
      <c r="J50" s="36">
        <f>+(A49*J49)/1000</f>
        <v>0.04</v>
      </c>
      <c r="K50" s="36">
        <f>+(A49*K49)/1000</f>
        <v>0.25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0.13</v>
      </c>
      <c r="D51" s="38">
        <f t="shared" ref="D51:X51" si="8">+D50+D48</f>
        <v>3.0000000000000001E-3</v>
      </c>
      <c r="E51" s="38">
        <f t="shared" si="8"/>
        <v>1.2E-2</v>
      </c>
      <c r="F51" s="38">
        <f t="shared" si="8"/>
        <v>2.5000000000000001E-2</v>
      </c>
      <c r="G51" s="38">
        <f t="shared" si="8"/>
        <v>0.04</v>
      </c>
      <c r="H51" s="38">
        <f t="shared" si="8"/>
        <v>0.03</v>
      </c>
      <c r="I51" s="38">
        <f t="shared" si="8"/>
        <v>0.05</v>
      </c>
      <c r="J51" s="38">
        <f t="shared" si="8"/>
        <v>0.04</v>
      </c>
      <c r="K51" s="38">
        <f t="shared" si="8"/>
        <v>0.25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147</v>
      </c>
      <c r="E52" s="40">
        <v>2948</v>
      </c>
      <c r="F52" s="40">
        <v>1650</v>
      </c>
      <c r="G52" s="40">
        <v>208</v>
      </c>
      <c r="H52" s="40">
        <v>1550</v>
      </c>
      <c r="I52" s="40">
        <v>350</v>
      </c>
      <c r="J52" s="40">
        <v>154</v>
      </c>
      <c r="K52" s="40">
        <v>153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16.5</v>
      </c>
      <c r="G53" s="42">
        <f t="shared" si="9"/>
        <v>0</v>
      </c>
      <c r="H53" s="42">
        <f t="shared" si="9"/>
        <v>46.5</v>
      </c>
      <c r="I53" s="42">
        <f t="shared" si="9"/>
        <v>17.5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98.84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0.441</v>
      </c>
      <c r="E54" s="42">
        <f t="shared" ref="E54:X54" si="10">SUM(E50*E52)</f>
        <v>35.375999999999998</v>
      </c>
      <c r="F54" s="42">
        <f t="shared" si="10"/>
        <v>24.75</v>
      </c>
      <c r="G54" s="42">
        <f t="shared" si="10"/>
        <v>8.32</v>
      </c>
      <c r="H54" s="42">
        <f t="shared" si="10"/>
        <v>0</v>
      </c>
      <c r="I54" s="42">
        <f t="shared" si="10"/>
        <v>0</v>
      </c>
      <c r="J54" s="42">
        <f t="shared" si="10"/>
        <v>6.16</v>
      </c>
      <c r="K54" s="42">
        <f t="shared" si="10"/>
        <v>38.25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129.017</v>
      </c>
    </row>
    <row r="55" spans="1:25" x14ac:dyDescent="0.15">
      <c r="A55" s="99" t="s">
        <v>11</v>
      </c>
      <c r="B55" s="100"/>
      <c r="C55" s="44">
        <f>SUM(C53:C54)</f>
        <v>34.06</v>
      </c>
      <c r="D55" s="44">
        <f t="shared" ref="D55:X55" si="11">+D51*D52</f>
        <v>0.441</v>
      </c>
      <c r="E55" s="44">
        <f t="shared" si="11"/>
        <v>35.375999999999998</v>
      </c>
      <c r="F55" s="44">
        <f t="shared" si="11"/>
        <v>41.25</v>
      </c>
      <c r="G55" s="44">
        <f t="shared" si="11"/>
        <v>8.32</v>
      </c>
      <c r="H55" s="44">
        <f t="shared" si="11"/>
        <v>46.5</v>
      </c>
      <c r="I55" s="44">
        <f t="shared" si="11"/>
        <v>17.5</v>
      </c>
      <c r="J55" s="44">
        <f t="shared" si="11"/>
        <v>6.16</v>
      </c>
      <c r="K55" s="44">
        <f t="shared" si="11"/>
        <v>38.25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227.857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O42" sqref="O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43034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68</v>
      </c>
      <c r="E4" s="18" t="s">
        <v>62</v>
      </c>
      <c r="F4" s="18" t="s">
        <v>53</v>
      </c>
      <c r="G4" s="18" t="s">
        <v>74</v>
      </c>
      <c r="H4" s="18" t="s">
        <v>70</v>
      </c>
      <c r="I4" s="19" t="s">
        <v>49</v>
      </c>
      <c r="J4" s="18" t="s">
        <v>106</v>
      </c>
      <c r="K4" s="18" t="s">
        <v>92</v>
      </c>
      <c r="L4" s="18" t="s">
        <v>73</v>
      </c>
      <c r="M4" s="18" t="s">
        <v>50</v>
      </c>
      <c r="N4" s="19" t="s">
        <v>66</v>
      </c>
      <c r="O4" s="18" t="s">
        <v>55</v>
      </c>
      <c r="P4" s="18" t="s">
        <v>69</v>
      </c>
      <c r="Q4" s="18" t="s">
        <v>71</v>
      </c>
      <c r="R4" s="18" t="s">
        <v>44</v>
      </c>
      <c r="S4" s="18" t="s">
        <v>45</v>
      </c>
      <c r="T4" s="18" t="s">
        <v>89</v>
      </c>
      <c r="U4" s="19" t="s">
        <v>103</v>
      </c>
      <c r="V4" s="20" t="s">
        <v>91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60</v>
      </c>
      <c r="V5" s="23"/>
      <c r="W5" s="23"/>
      <c r="X5" s="23"/>
      <c r="Y5" s="15"/>
    </row>
    <row r="6" spans="1:25" x14ac:dyDescent="0.15">
      <c r="A6" s="112"/>
      <c r="B6" s="24" t="s">
        <v>84</v>
      </c>
      <c r="C6" s="25"/>
      <c r="D6" s="25">
        <v>35</v>
      </c>
      <c r="E6" s="25">
        <v>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53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64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/>
      <c r="C9" s="22"/>
      <c r="D9" s="22"/>
      <c r="E9" s="22"/>
      <c r="F9" s="22"/>
      <c r="G9" s="22"/>
      <c r="H9" s="22"/>
      <c r="I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105</v>
      </c>
      <c r="C10" s="25"/>
      <c r="D10" s="25"/>
      <c r="E10" s="25"/>
      <c r="F10" s="25"/>
      <c r="G10" s="25"/>
      <c r="H10" s="25"/>
      <c r="I10" s="25"/>
      <c r="J10" s="25"/>
      <c r="K10" s="25">
        <v>40</v>
      </c>
      <c r="L10" s="25"/>
      <c r="M10" s="25"/>
      <c r="N10" s="25">
        <v>30</v>
      </c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104</v>
      </c>
      <c r="C11" s="25"/>
      <c r="D11" s="25"/>
      <c r="E11" s="25">
        <v>7</v>
      </c>
      <c r="F11" s="25"/>
      <c r="G11" s="25"/>
      <c r="H11" s="25"/>
      <c r="I11" s="25">
        <v>5</v>
      </c>
      <c r="J11" s="25">
        <v>40</v>
      </c>
      <c r="K11" s="25">
        <v>10</v>
      </c>
      <c r="L11" s="25"/>
      <c r="M11" s="25">
        <v>45</v>
      </c>
      <c r="N11" s="25"/>
      <c r="O11" s="25"/>
      <c r="P11" s="25"/>
      <c r="Q11" s="25"/>
      <c r="R11" s="25">
        <v>100</v>
      </c>
      <c r="S11" s="25">
        <v>5</v>
      </c>
      <c r="T11" s="25"/>
      <c r="U11" s="25"/>
      <c r="V11" s="26">
        <v>3</v>
      </c>
      <c r="W11" s="26"/>
      <c r="X11" s="26"/>
      <c r="Y11" s="15"/>
    </row>
    <row r="12" spans="1:25" ht="11.25" thickBot="1" x14ac:dyDescent="0.2">
      <c r="A12" s="113"/>
      <c r="B12" s="27" t="s">
        <v>48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86</v>
      </c>
      <c r="C13" s="22"/>
      <c r="D13" s="22"/>
      <c r="E13" s="22">
        <v>9</v>
      </c>
      <c r="F13" s="22"/>
      <c r="G13" s="22">
        <v>9</v>
      </c>
      <c r="H13" s="22">
        <v>18</v>
      </c>
      <c r="I13" s="22"/>
      <c r="J13" s="22"/>
      <c r="K13" s="22"/>
      <c r="L13" s="22">
        <v>9</v>
      </c>
      <c r="M13" s="22"/>
      <c r="N13" s="22"/>
      <c r="O13" s="22"/>
      <c r="P13" s="22">
        <f>1/10</f>
        <v>0.1</v>
      </c>
      <c r="Q13" s="22">
        <v>30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85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>
        <v>80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12</v>
      </c>
      <c r="F17" s="31">
        <f t="shared" si="0"/>
        <v>7</v>
      </c>
      <c r="G17" s="31">
        <f t="shared" si="0"/>
        <v>0</v>
      </c>
      <c r="H17" s="31">
        <f t="shared" si="0"/>
        <v>0</v>
      </c>
      <c r="I17" s="31">
        <f t="shared" si="0"/>
        <v>5</v>
      </c>
      <c r="J17" s="31">
        <f t="shared" si="0"/>
        <v>40</v>
      </c>
      <c r="K17" s="31">
        <f t="shared" si="0"/>
        <v>50</v>
      </c>
      <c r="L17" s="31">
        <f t="shared" si="0"/>
        <v>0</v>
      </c>
      <c r="M17" s="31">
        <f t="shared" si="0"/>
        <v>45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100</v>
      </c>
      <c r="S17" s="31">
        <f t="shared" si="0"/>
        <v>5</v>
      </c>
      <c r="T17" s="31">
        <f t="shared" si="0"/>
        <v>60</v>
      </c>
      <c r="U17" s="31">
        <f t="shared" si="0"/>
        <v>60</v>
      </c>
      <c r="V17" s="31">
        <f t="shared" si="0"/>
        <v>3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1.2E-2</v>
      </c>
      <c r="F18" s="33">
        <f>+(A17*F17)/1000</f>
        <v>7.0000000000000001E-3</v>
      </c>
      <c r="G18" s="33">
        <f>+(A17*G17)/1000</f>
        <v>0</v>
      </c>
      <c r="H18" s="33">
        <f>+(A17*H17)/1000</f>
        <v>0</v>
      </c>
      <c r="I18" s="33">
        <f>+(A17*I17)/1000</f>
        <v>5.0000000000000001E-3</v>
      </c>
      <c r="J18" s="33">
        <f>+(A17*J17)/1000</f>
        <v>0.04</v>
      </c>
      <c r="K18" s="33">
        <f>+(A17*K17)/1000</f>
        <v>0.05</v>
      </c>
      <c r="L18" s="33">
        <f>+(A17*L17)/1000</f>
        <v>0</v>
      </c>
      <c r="M18" s="33">
        <f>+(A17*M17)/1000</f>
        <v>4.4999999999999998E-2</v>
      </c>
      <c r="N18" s="33">
        <f>+(A17*N17)/1000</f>
        <v>0.03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0.1</v>
      </c>
      <c r="S18" s="33">
        <f>+(A17*S17)/1000</f>
        <v>5.0000000000000001E-3</v>
      </c>
      <c r="T18" s="33">
        <f>+(A17*T17)/1000</f>
        <v>0.06</v>
      </c>
      <c r="U18" s="33">
        <f>+(A17*U17)/1000</f>
        <v>0.06</v>
      </c>
      <c r="V18" s="33">
        <f>+(A17*V17)/1000</f>
        <v>3.0000000000000001E-3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9</v>
      </c>
      <c r="F19" s="34">
        <f t="shared" si="1"/>
        <v>7</v>
      </c>
      <c r="G19" s="34">
        <f t="shared" si="1"/>
        <v>9</v>
      </c>
      <c r="H19" s="34">
        <f t="shared" si="1"/>
        <v>18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9</v>
      </c>
      <c r="M19" s="34">
        <f t="shared" si="1"/>
        <v>0</v>
      </c>
      <c r="N19" s="34">
        <f>SUM(N13:N16)</f>
        <v>0</v>
      </c>
      <c r="O19" s="34">
        <f t="shared" si="1"/>
        <v>80</v>
      </c>
      <c r="P19" s="34">
        <f t="shared" si="1"/>
        <v>0.1</v>
      </c>
      <c r="Q19" s="34">
        <f t="shared" si="1"/>
        <v>30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8.9999999999999993E-3</v>
      </c>
      <c r="F20" s="36">
        <f>+(A19*F19)/1000</f>
        <v>7.0000000000000001E-3</v>
      </c>
      <c r="G20" s="36">
        <f>+(A19*G19)/1000</f>
        <v>8.9999999999999993E-3</v>
      </c>
      <c r="H20" s="36">
        <f>+(A19*H19)/1000</f>
        <v>1.7999999999999999E-2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8.9999999999999993E-3</v>
      </c>
      <c r="M20" s="36">
        <f>+(A19*M19)/1000</f>
        <v>0</v>
      </c>
      <c r="N20" s="36">
        <f>+(A19*N19)/1000</f>
        <v>0</v>
      </c>
      <c r="O20" s="36">
        <f>+(A19*O19)/1000</f>
        <v>0.08</v>
      </c>
      <c r="P20" s="36">
        <f>+(A19*P19)</f>
        <v>0.1</v>
      </c>
      <c r="Q20" s="36">
        <f>+(A19*Q19)/1000</f>
        <v>0.03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2.0999999999999998E-2</v>
      </c>
      <c r="F21" s="38">
        <f t="shared" si="2"/>
        <v>1.4E-2</v>
      </c>
      <c r="G21" s="38">
        <f t="shared" si="2"/>
        <v>8.9999999999999993E-3</v>
      </c>
      <c r="H21" s="38">
        <f t="shared" si="2"/>
        <v>1.7999999999999999E-2</v>
      </c>
      <c r="I21" s="38">
        <f t="shared" si="2"/>
        <v>5.0000000000000001E-3</v>
      </c>
      <c r="J21" s="38">
        <f t="shared" si="2"/>
        <v>0.04</v>
      </c>
      <c r="K21" s="38">
        <f t="shared" si="2"/>
        <v>0.05</v>
      </c>
      <c r="L21" s="38">
        <f t="shared" si="2"/>
        <v>8.9999999999999993E-3</v>
      </c>
      <c r="M21" s="38">
        <f t="shared" si="2"/>
        <v>4.4999999999999998E-2</v>
      </c>
      <c r="N21" s="38">
        <f t="shared" si="2"/>
        <v>0.03</v>
      </c>
      <c r="O21" s="38">
        <f t="shared" si="2"/>
        <v>0.08</v>
      </c>
      <c r="P21" s="38">
        <f t="shared" si="2"/>
        <v>0.1</v>
      </c>
      <c r="Q21" s="38">
        <f t="shared" si="2"/>
        <v>0.03</v>
      </c>
      <c r="R21" s="38">
        <f t="shared" si="2"/>
        <v>0.1</v>
      </c>
      <c r="S21" s="38">
        <f t="shared" si="2"/>
        <v>5.0000000000000001E-3</v>
      </c>
      <c r="T21" s="38">
        <f t="shared" si="2"/>
        <v>0.06</v>
      </c>
      <c r="U21" s="38">
        <f t="shared" si="2"/>
        <v>0.06</v>
      </c>
      <c r="V21" s="38">
        <f t="shared" si="2"/>
        <v>3.0000000000000001E-3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390</v>
      </c>
      <c r="E22" s="40">
        <v>2948</v>
      </c>
      <c r="F22" s="40">
        <v>1650</v>
      </c>
      <c r="G22" s="40">
        <v>1290</v>
      </c>
      <c r="H22" s="40">
        <v>399</v>
      </c>
      <c r="I22" s="40">
        <v>147</v>
      </c>
      <c r="J22" s="40">
        <v>500</v>
      </c>
      <c r="K22" s="40">
        <v>208</v>
      </c>
      <c r="L22" s="40">
        <v>708</v>
      </c>
      <c r="M22" s="40">
        <v>2644</v>
      </c>
      <c r="N22" s="40">
        <v>154</v>
      </c>
      <c r="O22" s="40">
        <v>330</v>
      </c>
      <c r="P22" s="40">
        <v>57</v>
      </c>
      <c r="Q22" s="40">
        <v>262</v>
      </c>
      <c r="R22" s="40">
        <v>153</v>
      </c>
      <c r="S22" s="40">
        <v>238</v>
      </c>
      <c r="T22" s="40">
        <v>268</v>
      </c>
      <c r="U22" s="40">
        <v>358</v>
      </c>
      <c r="V22" s="40">
        <v>198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13.650000000000002</v>
      </c>
      <c r="E23" s="42">
        <f t="shared" ref="E23:X23" si="3">SUM(E18*E22)</f>
        <v>35.375999999999998</v>
      </c>
      <c r="F23" s="42">
        <f t="shared" si="3"/>
        <v>11.55</v>
      </c>
      <c r="G23" s="42">
        <f t="shared" si="3"/>
        <v>0</v>
      </c>
      <c r="H23" s="42">
        <f t="shared" si="3"/>
        <v>0</v>
      </c>
      <c r="I23" s="42">
        <f t="shared" si="3"/>
        <v>0.73499999999999999</v>
      </c>
      <c r="J23" s="42">
        <f t="shared" si="3"/>
        <v>20</v>
      </c>
      <c r="K23" s="42">
        <f t="shared" si="3"/>
        <v>10.4</v>
      </c>
      <c r="L23" s="42">
        <f t="shared" si="3"/>
        <v>0</v>
      </c>
      <c r="M23" s="42">
        <f t="shared" si="3"/>
        <v>118.97999999999999</v>
      </c>
      <c r="N23" s="42">
        <f t="shared" si="3"/>
        <v>4.62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15.3</v>
      </c>
      <c r="S23" s="42">
        <f t="shared" si="3"/>
        <v>1.19</v>
      </c>
      <c r="T23" s="42">
        <f t="shared" si="3"/>
        <v>16.079999999999998</v>
      </c>
      <c r="U23" s="42">
        <f t="shared" si="3"/>
        <v>21.48</v>
      </c>
      <c r="V23" s="42">
        <f t="shared" si="3"/>
        <v>0.59399999999999997</v>
      </c>
      <c r="W23" s="42">
        <f t="shared" si="3"/>
        <v>0</v>
      </c>
      <c r="X23" s="42">
        <f t="shared" si="3"/>
        <v>0</v>
      </c>
      <c r="Y23" s="43">
        <f>SUM(C23:X23)</f>
        <v>290.91500000000002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26.531999999999996</v>
      </c>
      <c r="F24" s="42">
        <f t="shared" si="4"/>
        <v>11.55</v>
      </c>
      <c r="G24" s="42">
        <f t="shared" si="4"/>
        <v>11.61</v>
      </c>
      <c r="H24" s="42">
        <f t="shared" si="4"/>
        <v>7.1819999999999995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6.3719999999999999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5.7</v>
      </c>
      <c r="Q24" s="42">
        <f t="shared" si="4"/>
        <v>7.8599999999999994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113.68600000000001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13.650000000000002</v>
      </c>
      <c r="E25" s="44">
        <f t="shared" si="5"/>
        <v>61.907999999999994</v>
      </c>
      <c r="F25" s="44">
        <f t="shared" si="5"/>
        <v>23.1</v>
      </c>
      <c r="G25" s="44">
        <f t="shared" si="5"/>
        <v>11.61</v>
      </c>
      <c r="H25" s="44">
        <f t="shared" si="5"/>
        <v>7.1819999999999995</v>
      </c>
      <c r="I25" s="44">
        <f t="shared" si="5"/>
        <v>0.73499999999999999</v>
      </c>
      <c r="J25" s="44">
        <f t="shared" si="5"/>
        <v>20</v>
      </c>
      <c r="K25" s="44">
        <f t="shared" si="5"/>
        <v>10.4</v>
      </c>
      <c r="L25" s="44">
        <f t="shared" si="5"/>
        <v>6.3719999999999999</v>
      </c>
      <c r="M25" s="44">
        <f t="shared" si="5"/>
        <v>118.97999999999999</v>
      </c>
      <c r="N25" s="44">
        <f t="shared" si="5"/>
        <v>4.62</v>
      </c>
      <c r="O25" s="44">
        <f t="shared" si="5"/>
        <v>26.400000000000002</v>
      </c>
      <c r="P25" s="44">
        <f t="shared" si="5"/>
        <v>5.7</v>
      </c>
      <c r="Q25" s="44">
        <f t="shared" si="5"/>
        <v>7.8599999999999994</v>
      </c>
      <c r="R25" s="44">
        <f t="shared" si="5"/>
        <v>15.3</v>
      </c>
      <c r="S25" s="44">
        <f t="shared" si="5"/>
        <v>1.19</v>
      </c>
      <c r="T25" s="44">
        <f t="shared" si="5"/>
        <v>16.079999999999998</v>
      </c>
      <c r="U25" s="44">
        <f t="shared" si="5"/>
        <v>21.48</v>
      </c>
      <c r="V25" s="44">
        <f t="shared" si="5"/>
        <v>0.59399999999999997</v>
      </c>
      <c r="W25" s="45">
        <f t="shared" si="5"/>
        <v>0</v>
      </c>
      <c r="X25" s="45">
        <f t="shared" si="5"/>
        <v>0</v>
      </c>
      <c r="Y25" s="43">
        <f>SUM(C25:X25)</f>
        <v>404.60099999999994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43034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55.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62</v>
      </c>
      <c r="G34" s="18" t="s">
        <v>70</v>
      </c>
      <c r="H34" s="18" t="s">
        <v>55</v>
      </c>
      <c r="I34" s="18" t="s">
        <v>71</v>
      </c>
      <c r="J34" s="18" t="s">
        <v>76</v>
      </c>
      <c r="K34" s="18" t="s">
        <v>73</v>
      </c>
      <c r="L34" s="18" t="s">
        <v>69</v>
      </c>
      <c r="M34" s="18" t="s">
        <v>61</v>
      </c>
      <c r="N34" s="18" t="s">
        <v>80</v>
      </c>
      <c r="O34" s="18" t="s">
        <v>49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116</v>
      </c>
      <c r="C36" s="25"/>
      <c r="D36" s="25">
        <v>5</v>
      </c>
      <c r="E36" s="25"/>
      <c r="F36" s="25"/>
      <c r="G36" s="25">
        <v>18</v>
      </c>
      <c r="H36" s="25">
        <v>25</v>
      </c>
      <c r="I36" s="25">
        <v>28</v>
      </c>
      <c r="J36" s="25"/>
      <c r="K36" s="25"/>
      <c r="L36" s="25">
        <v>0.1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72</v>
      </c>
      <c r="C39" s="22"/>
      <c r="D39" s="22"/>
      <c r="E39" s="22"/>
      <c r="F39" s="22">
        <v>5</v>
      </c>
      <c r="G39" s="22"/>
      <c r="H39" s="22">
        <v>120</v>
      </c>
      <c r="I39" s="22">
        <v>3</v>
      </c>
      <c r="J39" s="22">
        <v>20</v>
      </c>
      <c r="K39" s="22">
        <v>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82</v>
      </c>
      <c r="C40" s="25"/>
      <c r="D40" s="25">
        <v>13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60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>
        <v>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18</v>
      </c>
      <c r="H47" s="31">
        <f t="shared" si="6"/>
        <v>25</v>
      </c>
      <c r="I47" s="31">
        <f t="shared" si="6"/>
        <v>28</v>
      </c>
      <c r="J47" s="31">
        <f t="shared" si="6"/>
        <v>0</v>
      </c>
      <c r="K47" s="31">
        <f t="shared" si="6"/>
        <v>0</v>
      </c>
      <c r="L47" s="31">
        <f t="shared" si="6"/>
        <v>0.1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1.7999999999999999E-2</v>
      </c>
      <c r="H48" s="33">
        <f>+(A47*H47)/1000</f>
        <v>2.5000000000000001E-2</v>
      </c>
      <c r="I48" s="33">
        <f>+(A47*I47)/1000</f>
        <v>2.8000000000000001E-2</v>
      </c>
      <c r="J48" s="33">
        <f>+(A47*J47)/1000</f>
        <v>0</v>
      </c>
      <c r="K48" s="33">
        <f>+(A47*K47)/1000</f>
        <v>0</v>
      </c>
      <c r="L48" s="33">
        <f>+(A47*L47)</f>
        <v>0.1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15</v>
      </c>
      <c r="F49" s="34">
        <f t="shared" si="7"/>
        <v>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20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60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0.02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0.06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0.13</v>
      </c>
      <c r="D51" s="38">
        <f t="shared" ref="D51:X51" si="8">+D50+D48</f>
        <v>1.7999999999999999E-2</v>
      </c>
      <c r="E51" s="38">
        <f t="shared" si="8"/>
        <v>0.03</v>
      </c>
      <c r="F51" s="38">
        <f t="shared" si="8"/>
        <v>5.0000000000000001E-3</v>
      </c>
      <c r="G51" s="38">
        <f t="shared" si="8"/>
        <v>1.7999999999999999E-2</v>
      </c>
      <c r="H51" s="38">
        <f t="shared" si="8"/>
        <v>0.14499999999999999</v>
      </c>
      <c r="I51" s="38">
        <f t="shared" si="8"/>
        <v>3.1E-2</v>
      </c>
      <c r="J51" s="38">
        <f t="shared" si="8"/>
        <v>0.02</v>
      </c>
      <c r="K51" s="38">
        <f t="shared" si="8"/>
        <v>5.0000000000000001E-3</v>
      </c>
      <c r="L51" s="38">
        <f t="shared" si="8"/>
        <v>0.1</v>
      </c>
      <c r="M51" s="38">
        <f t="shared" si="8"/>
        <v>7.0000000000000007E-2</v>
      </c>
      <c r="N51" s="38">
        <f t="shared" si="8"/>
        <v>0.06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2948</v>
      </c>
      <c r="G52" s="40">
        <v>399</v>
      </c>
      <c r="H52" s="40">
        <v>330</v>
      </c>
      <c r="I52" s="40">
        <v>262</v>
      </c>
      <c r="J52" s="40">
        <v>235</v>
      </c>
      <c r="K52" s="40">
        <v>708</v>
      </c>
      <c r="L52" s="40">
        <v>57</v>
      </c>
      <c r="M52" s="40">
        <v>160</v>
      </c>
      <c r="N52" s="40">
        <v>268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3.04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7.1819999999999995</v>
      </c>
      <c r="H53" s="42">
        <f t="shared" si="9"/>
        <v>8.25</v>
      </c>
      <c r="I53" s="42">
        <f t="shared" si="9"/>
        <v>7.3360000000000003</v>
      </c>
      <c r="J53" s="42">
        <f t="shared" si="9"/>
        <v>0</v>
      </c>
      <c r="K53" s="42">
        <f t="shared" si="9"/>
        <v>0</v>
      </c>
      <c r="L53" s="42">
        <f t="shared" si="9"/>
        <v>5.7</v>
      </c>
      <c r="M53" s="42">
        <f t="shared" si="9"/>
        <v>11.200000000000001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85.798000000000016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7.9039999999999999</v>
      </c>
      <c r="E54" s="42">
        <f t="shared" ref="E54:X54" si="10">SUM(E50*E52)</f>
        <v>24.75</v>
      </c>
      <c r="F54" s="42">
        <f t="shared" si="10"/>
        <v>14.74</v>
      </c>
      <c r="G54" s="42">
        <f t="shared" si="10"/>
        <v>0</v>
      </c>
      <c r="H54" s="42">
        <f t="shared" si="10"/>
        <v>39.6</v>
      </c>
      <c r="I54" s="42">
        <f t="shared" si="10"/>
        <v>0.78600000000000003</v>
      </c>
      <c r="J54" s="42">
        <f t="shared" si="10"/>
        <v>4.7</v>
      </c>
      <c r="K54" s="42">
        <f t="shared" si="10"/>
        <v>3.54</v>
      </c>
      <c r="L54" s="42">
        <f t="shared" si="10"/>
        <v>0</v>
      </c>
      <c r="M54" s="42">
        <f t="shared" si="10"/>
        <v>0</v>
      </c>
      <c r="N54" s="42">
        <f t="shared" si="10"/>
        <v>16.079999999999998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128.261</v>
      </c>
    </row>
    <row r="55" spans="1:25" x14ac:dyDescent="0.15">
      <c r="A55" s="99" t="s">
        <v>11</v>
      </c>
      <c r="B55" s="100"/>
      <c r="C55" s="44">
        <f>SUM(C53:C54)</f>
        <v>34.06</v>
      </c>
      <c r="D55" s="44">
        <f t="shared" ref="D55:X55" si="11">+D51*D52</f>
        <v>10.943999999999999</v>
      </c>
      <c r="E55" s="44">
        <f t="shared" si="11"/>
        <v>49.5</v>
      </c>
      <c r="F55" s="44">
        <f t="shared" si="11"/>
        <v>14.74</v>
      </c>
      <c r="G55" s="44">
        <f t="shared" si="11"/>
        <v>7.1819999999999995</v>
      </c>
      <c r="H55" s="44">
        <f t="shared" si="11"/>
        <v>47.849999999999994</v>
      </c>
      <c r="I55" s="44">
        <f t="shared" si="11"/>
        <v>8.1219999999999999</v>
      </c>
      <c r="J55" s="44">
        <f t="shared" si="11"/>
        <v>4.7</v>
      </c>
      <c r="K55" s="44">
        <f t="shared" si="11"/>
        <v>3.54</v>
      </c>
      <c r="L55" s="44">
        <f t="shared" si="11"/>
        <v>5.7</v>
      </c>
      <c r="M55" s="44">
        <f t="shared" si="11"/>
        <v>11.200000000000001</v>
      </c>
      <c r="N55" s="44">
        <f t="shared" si="11"/>
        <v>16.079999999999998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214.059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J44" sqref="J44"/>
    </sheetView>
  </sheetViews>
  <sheetFormatPr defaultRowHeight="10.5" x14ac:dyDescent="0.15"/>
  <cols>
    <col min="1" max="1" width="3.140625" style="9" customWidth="1"/>
    <col min="2" max="2" width="23.5703125" style="9" customWidth="1"/>
    <col min="3" max="24" width="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6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61"/>
      <c r="L1" s="62"/>
      <c r="M1" s="121" t="s">
        <v>1</v>
      </c>
      <c r="N1" s="121"/>
      <c r="O1" s="121"/>
      <c r="P1" s="121"/>
      <c r="Q1" s="121"/>
      <c r="R1" s="121" t="s">
        <v>2</v>
      </c>
      <c r="S1" s="121"/>
      <c r="T1" s="121"/>
      <c r="U1" s="121"/>
      <c r="V1" s="121"/>
      <c r="W1" s="61"/>
      <c r="X1" s="61"/>
      <c r="Y1" s="61"/>
    </row>
    <row r="2" spans="1:25" ht="12" x14ac:dyDescent="0.2">
      <c r="A2" s="61"/>
      <c r="B2" s="63" t="s">
        <v>3</v>
      </c>
      <c r="C2" s="64">
        <v>1</v>
      </c>
      <c r="D2" s="64">
        <v>1</v>
      </c>
      <c r="E2" s="65"/>
      <c r="F2" s="65"/>
      <c r="G2" s="65"/>
      <c r="H2" s="65"/>
      <c r="I2" s="65"/>
      <c r="J2" s="65"/>
      <c r="K2" s="61"/>
      <c r="L2" s="61"/>
      <c r="M2" s="61"/>
      <c r="N2" s="61"/>
      <c r="O2" s="61"/>
      <c r="P2" s="122">
        <v>43035</v>
      </c>
      <c r="Q2" s="122"/>
      <c r="R2" s="122"/>
      <c r="S2" s="122"/>
      <c r="T2" s="65"/>
      <c r="U2" s="65"/>
      <c r="V2" s="65"/>
      <c r="W2" s="61"/>
      <c r="X2" s="61"/>
      <c r="Y2" s="61"/>
    </row>
    <row r="3" spans="1:25" ht="12" x14ac:dyDescent="0.2">
      <c r="A3" s="123"/>
      <c r="B3" s="124"/>
      <c r="C3" s="127" t="s">
        <v>4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66"/>
      <c r="X3" s="66"/>
      <c r="Y3" s="67"/>
    </row>
    <row r="4" spans="1:25" ht="67.5" thickBot="1" x14ac:dyDescent="0.25">
      <c r="A4" s="125"/>
      <c r="B4" s="126"/>
      <c r="C4" s="68" t="s">
        <v>48</v>
      </c>
      <c r="D4" s="69" t="s">
        <v>62</v>
      </c>
      <c r="E4" s="70" t="s">
        <v>53</v>
      </c>
      <c r="F4" s="70" t="s">
        <v>121</v>
      </c>
      <c r="G4" s="70" t="s">
        <v>73</v>
      </c>
      <c r="H4" s="70" t="s">
        <v>56</v>
      </c>
      <c r="I4" s="71" t="s">
        <v>75</v>
      </c>
      <c r="J4" s="70" t="s">
        <v>57</v>
      </c>
      <c r="K4" s="70" t="s">
        <v>66</v>
      </c>
      <c r="L4" s="70" t="s">
        <v>92</v>
      </c>
      <c r="M4" s="70" t="s">
        <v>44</v>
      </c>
      <c r="N4" s="71" t="s">
        <v>55</v>
      </c>
      <c r="O4" s="70" t="s">
        <v>77</v>
      </c>
      <c r="P4" s="70" t="s">
        <v>76</v>
      </c>
      <c r="Q4" s="70" t="s">
        <v>71</v>
      </c>
      <c r="R4" s="70" t="s">
        <v>47</v>
      </c>
      <c r="S4" s="70" t="s">
        <v>89</v>
      </c>
      <c r="T4" s="70" t="s">
        <v>122</v>
      </c>
      <c r="U4" s="71" t="s">
        <v>60</v>
      </c>
      <c r="V4" s="72" t="s">
        <v>49</v>
      </c>
      <c r="W4" s="69" t="s">
        <v>45</v>
      </c>
      <c r="X4" s="69" t="s">
        <v>91</v>
      </c>
      <c r="Y4" s="67"/>
    </row>
    <row r="5" spans="1:25" ht="11.25" customHeight="1" x14ac:dyDescent="0.2">
      <c r="A5" s="130" t="s">
        <v>5</v>
      </c>
      <c r="B5" s="73" t="s">
        <v>51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>
        <v>100</v>
      </c>
      <c r="T5" s="74"/>
      <c r="U5" s="74"/>
      <c r="V5" s="75"/>
      <c r="W5" s="75"/>
      <c r="X5" s="75"/>
      <c r="Y5" s="67"/>
    </row>
    <row r="6" spans="1:25" ht="12" x14ac:dyDescent="0.2">
      <c r="A6" s="131"/>
      <c r="B6" s="76" t="s">
        <v>120</v>
      </c>
      <c r="C6" s="77"/>
      <c r="D6" s="77"/>
      <c r="E6" s="77"/>
      <c r="F6" s="77" t="s">
        <v>123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30</v>
      </c>
      <c r="U6" s="77"/>
      <c r="V6" s="78"/>
      <c r="W6" s="78"/>
      <c r="X6" s="78"/>
      <c r="Y6" s="67"/>
    </row>
    <row r="7" spans="1:25" ht="12" x14ac:dyDescent="0.2">
      <c r="A7" s="131"/>
      <c r="B7" s="76" t="s">
        <v>53</v>
      </c>
      <c r="C7" s="77"/>
      <c r="D7" s="77"/>
      <c r="E7" s="77">
        <v>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67"/>
    </row>
    <row r="8" spans="1:25" ht="12.75" thickBot="1" x14ac:dyDescent="0.25">
      <c r="A8" s="132"/>
      <c r="B8" s="79" t="s">
        <v>64</v>
      </c>
      <c r="C8" s="80">
        <v>40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67"/>
    </row>
    <row r="9" spans="1:25" ht="11.25" customHeight="1" x14ac:dyDescent="0.2">
      <c r="A9" s="130" t="s">
        <v>6</v>
      </c>
      <c r="B9" s="73" t="s">
        <v>107</v>
      </c>
      <c r="C9" s="74"/>
      <c r="D9" s="74"/>
      <c r="E9" s="74"/>
      <c r="F9" s="74"/>
      <c r="G9" s="74"/>
      <c r="H9" s="74"/>
      <c r="I9" s="74"/>
      <c r="J9" s="74"/>
      <c r="K9" s="74">
        <v>40</v>
      </c>
      <c r="L9" s="74">
        <v>40</v>
      </c>
      <c r="M9" s="74"/>
      <c r="N9" s="74"/>
      <c r="O9" s="74"/>
      <c r="P9" s="74"/>
      <c r="Q9" s="74"/>
      <c r="R9" s="74"/>
      <c r="S9" s="74"/>
      <c r="T9" s="74"/>
      <c r="U9" s="74"/>
      <c r="V9" s="75"/>
      <c r="W9" s="75"/>
      <c r="X9" s="75"/>
      <c r="Y9" s="67"/>
    </row>
    <row r="10" spans="1:25" ht="12" x14ac:dyDescent="0.2">
      <c r="A10" s="131"/>
      <c r="B10" s="82" t="s">
        <v>108</v>
      </c>
      <c r="C10" s="77"/>
      <c r="D10" s="77"/>
      <c r="E10" s="77"/>
      <c r="F10" s="77"/>
      <c r="G10" s="77"/>
      <c r="H10" s="77">
        <v>10</v>
      </c>
      <c r="I10" s="77">
        <v>45</v>
      </c>
      <c r="J10" s="77">
        <v>15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>
        <v>5</v>
      </c>
      <c r="X10" s="78">
        <v>5</v>
      </c>
      <c r="Y10" s="67"/>
    </row>
    <row r="11" spans="1:25" ht="12" x14ac:dyDescent="0.2">
      <c r="A11" s="131"/>
      <c r="B11" s="82" t="s">
        <v>65</v>
      </c>
      <c r="C11" s="77"/>
      <c r="D11" s="77">
        <v>15</v>
      </c>
      <c r="E11" s="77"/>
      <c r="F11" s="77"/>
      <c r="G11" s="77"/>
      <c r="H11" s="77"/>
      <c r="I11" s="77"/>
      <c r="J11" s="77"/>
      <c r="K11" s="77"/>
      <c r="L11" s="77"/>
      <c r="M11" s="77">
        <v>250</v>
      </c>
      <c r="N11" s="77"/>
      <c r="O11" s="77"/>
      <c r="P11" s="77"/>
      <c r="Q11" s="77"/>
      <c r="R11" s="77"/>
      <c r="S11" s="77"/>
      <c r="T11" s="77"/>
      <c r="U11" s="77"/>
      <c r="V11" s="78">
        <v>5</v>
      </c>
      <c r="W11" s="78"/>
      <c r="X11" s="78"/>
      <c r="Y11" s="67"/>
    </row>
    <row r="12" spans="1:25" ht="12.75" thickBot="1" x14ac:dyDescent="0.25">
      <c r="A12" s="132"/>
      <c r="B12" s="79" t="s">
        <v>48</v>
      </c>
      <c r="C12" s="80">
        <v>40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  <c r="W12" s="81"/>
      <c r="X12" s="81"/>
      <c r="Y12" s="67"/>
    </row>
    <row r="13" spans="1:25" ht="11.25" customHeight="1" x14ac:dyDescent="0.2">
      <c r="A13" s="130" t="s">
        <v>7</v>
      </c>
      <c r="B13" s="73" t="s">
        <v>47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>
        <v>18</v>
      </c>
      <c r="S13" s="74"/>
      <c r="T13" s="74"/>
      <c r="U13" s="74"/>
      <c r="V13" s="75"/>
      <c r="W13" s="75"/>
      <c r="X13" s="75"/>
      <c r="Y13" s="67"/>
    </row>
    <row r="14" spans="1:25" ht="12" x14ac:dyDescent="0.2">
      <c r="A14" s="131"/>
      <c r="B14" s="76" t="s">
        <v>72</v>
      </c>
      <c r="C14" s="77"/>
      <c r="D14" s="77">
        <v>5</v>
      </c>
      <c r="E14" s="77"/>
      <c r="F14" s="77"/>
      <c r="G14" s="77">
        <v>7</v>
      </c>
      <c r="H14" s="77"/>
      <c r="I14" s="77"/>
      <c r="J14" s="77"/>
      <c r="K14" s="77"/>
      <c r="L14" s="77"/>
      <c r="M14" s="77"/>
      <c r="N14" s="77">
        <v>100</v>
      </c>
      <c r="O14" s="77"/>
      <c r="P14" s="77">
        <v>15</v>
      </c>
      <c r="Q14" s="77">
        <v>3</v>
      </c>
      <c r="R14" s="77"/>
      <c r="S14" s="77"/>
      <c r="T14" s="77"/>
      <c r="U14" s="77"/>
      <c r="V14" s="78"/>
      <c r="W14" s="78"/>
      <c r="X14" s="78"/>
      <c r="Y14" s="67"/>
    </row>
    <row r="15" spans="1:25" ht="12" x14ac:dyDescent="0.2">
      <c r="A15" s="131"/>
      <c r="B15" s="76" t="s">
        <v>48</v>
      </c>
      <c r="C15" s="77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8"/>
      <c r="X15" s="78"/>
      <c r="Y15" s="67"/>
    </row>
    <row r="16" spans="1:25" ht="12.75" thickBot="1" x14ac:dyDescent="0.25">
      <c r="A16" s="133"/>
      <c r="B16" s="79" t="s">
        <v>53</v>
      </c>
      <c r="C16" s="80"/>
      <c r="D16" s="80"/>
      <c r="E16" s="80">
        <v>7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81"/>
      <c r="X16" s="81"/>
      <c r="Y16" s="67"/>
    </row>
    <row r="17" spans="1:25" ht="12.75" thickBot="1" x14ac:dyDescent="0.25">
      <c r="A17" s="83">
        <f>SUM(C2)</f>
        <v>1</v>
      </c>
      <c r="B17" s="84" t="s">
        <v>109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0</v>
      </c>
      <c r="G17" s="31">
        <f t="shared" si="0"/>
        <v>0</v>
      </c>
      <c r="H17" s="31">
        <f t="shared" si="0"/>
        <v>10</v>
      </c>
      <c r="I17" s="31">
        <f t="shared" si="0"/>
        <v>45</v>
      </c>
      <c r="J17" s="31">
        <f t="shared" si="0"/>
        <v>15</v>
      </c>
      <c r="K17" s="31">
        <f t="shared" si="0"/>
        <v>40</v>
      </c>
      <c r="L17" s="31">
        <f t="shared" si="0"/>
        <v>40</v>
      </c>
      <c r="M17" s="31">
        <f t="shared" si="0"/>
        <v>250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100</v>
      </c>
      <c r="T17" s="31">
        <f t="shared" si="0"/>
        <v>30</v>
      </c>
      <c r="U17" s="31">
        <f t="shared" si="0"/>
        <v>0</v>
      </c>
      <c r="V17" s="31">
        <f t="shared" si="0"/>
        <v>5</v>
      </c>
      <c r="W17" s="32">
        <f t="shared" si="0"/>
        <v>5</v>
      </c>
      <c r="X17" s="32">
        <f t="shared" si="0"/>
        <v>5</v>
      </c>
      <c r="Y17" s="67"/>
    </row>
    <row r="18" spans="1:25" ht="12" x14ac:dyDescent="0.2">
      <c r="A18" s="85"/>
      <c r="B18" s="86" t="s">
        <v>110</v>
      </c>
      <c r="C18" s="92">
        <f>SUM(A17*C17)/1000</f>
        <v>0.08</v>
      </c>
      <c r="D18" s="92">
        <f>+(A17*D17)/1000</f>
        <v>1.4999999999999999E-2</v>
      </c>
      <c r="E18" s="92">
        <f>+(A17*E17)/1000</f>
        <v>7.0000000000000001E-3</v>
      </c>
      <c r="F18" s="92">
        <f>+(A17*F17)/1000</f>
        <v>0</v>
      </c>
      <c r="G18" s="92">
        <f>+(A17*G17)/1000</f>
        <v>0</v>
      </c>
      <c r="H18" s="92">
        <f>+(A17*H17)/1000</f>
        <v>0.01</v>
      </c>
      <c r="I18" s="92">
        <f>+(A17*I17)/1000</f>
        <v>4.4999999999999998E-2</v>
      </c>
      <c r="J18" s="92">
        <f>+(A17*J17)/1000</f>
        <v>1.4999999999999999E-2</v>
      </c>
      <c r="K18" s="92">
        <f>+(A17*K17)/1000</f>
        <v>0.04</v>
      </c>
      <c r="L18" s="92">
        <f>+(A17*L17)/1000</f>
        <v>0.04</v>
      </c>
      <c r="M18" s="92">
        <f>+(A17*M17)/1000</f>
        <v>0.25</v>
      </c>
      <c r="N18" s="92">
        <f>+(A17*N17)/1000</f>
        <v>0</v>
      </c>
      <c r="O18" s="92">
        <f>+(A17*O17)</f>
        <v>0</v>
      </c>
      <c r="P18" s="92">
        <f>+(A17*P17)/1000</f>
        <v>0</v>
      </c>
      <c r="Q18" s="92">
        <f>+(A17*Q17)/1000</f>
        <v>0</v>
      </c>
      <c r="R18" s="92">
        <f>+(A17*R17)/1000</f>
        <v>0</v>
      </c>
      <c r="S18" s="92">
        <f>+(A17*S17)/1000</f>
        <v>0.1</v>
      </c>
      <c r="T18" s="92">
        <f>+(A17*T17)/1000</f>
        <v>0.03</v>
      </c>
      <c r="U18" s="92">
        <f>+(A17*U17)/1000</f>
        <v>0</v>
      </c>
      <c r="V18" s="92">
        <f>+(A17*V17)/1000</f>
        <v>5.0000000000000001E-3</v>
      </c>
      <c r="W18" s="92">
        <f>+(A17*W17)/1000</f>
        <v>5.0000000000000001E-3</v>
      </c>
      <c r="X18" s="92">
        <f>+(A17*X17)/1000</f>
        <v>5.0000000000000001E-3</v>
      </c>
      <c r="Y18" s="67"/>
    </row>
    <row r="19" spans="1:25" ht="12" x14ac:dyDescent="0.2">
      <c r="A19" s="83">
        <f>SUM(D2)</f>
        <v>1</v>
      </c>
      <c r="B19" s="86" t="s">
        <v>111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7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15</v>
      </c>
      <c r="Q19" s="34">
        <f t="shared" si="1"/>
        <v>3</v>
      </c>
      <c r="R19" s="34">
        <f t="shared" si="1"/>
        <v>18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67"/>
    </row>
    <row r="20" spans="1:25" ht="12.75" thickBot="1" x14ac:dyDescent="0.25">
      <c r="A20" s="87"/>
      <c r="B20" s="88" t="s">
        <v>112</v>
      </c>
      <c r="C20" s="93">
        <f>SUM(A19*C19)/1000</f>
        <v>0.04</v>
      </c>
      <c r="D20" s="93">
        <f>+(A19*D19)/1000</f>
        <v>5.0000000000000001E-3</v>
      </c>
      <c r="E20" s="93">
        <f>+(A19*E19)/1000</f>
        <v>7.0000000000000001E-3</v>
      </c>
      <c r="F20" s="93">
        <f>+(A19*F19)/1000</f>
        <v>0</v>
      </c>
      <c r="G20" s="93">
        <f>+(A19*G19)/1000</f>
        <v>7.0000000000000001E-3</v>
      </c>
      <c r="H20" s="93">
        <f>+(A19*H19)/1000</f>
        <v>0</v>
      </c>
      <c r="I20" s="93">
        <f>+(A19*I19)/1000</f>
        <v>0</v>
      </c>
      <c r="J20" s="93">
        <f>+(A19*J19)/1000</f>
        <v>0</v>
      </c>
      <c r="K20" s="93">
        <f>+(A19*K19)/1000</f>
        <v>0</v>
      </c>
      <c r="L20" s="93">
        <f>+(A19*L19)/1000</f>
        <v>0</v>
      </c>
      <c r="M20" s="93">
        <f>+(A19*M19)/1000</f>
        <v>0</v>
      </c>
      <c r="N20" s="93">
        <f>+(A19*N19)/1000</f>
        <v>0.1</v>
      </c>
      <c r="O20" s="93">
        <f>+(A19*O19)/1000</f>
        <v>0</v>
      </c>
      <c r="P20" s="93">
        <f>+(A19*P19)/1000</f>
        <v>1.4999999999999999E-2</v>
      </c>
      <c r="Q20" s="93">
        <f>+(A19*Q19)/1000</f>
        <v>3.0000000000000001E-3</v>
      </c>
      <c r="R20" s="93">
        <f>+(A19*R19)/1000</f>
        <v>1.7999999999999999E-2</v>
      </c>
      <c r="S20" s="93">
        <f>+(A19*S19)/1000</f>
        <v>0</v>
      </c>
      <c r="T20" s="93">
        <f>+(A19*T19)/1000</f>
        <v>0</v>
      </c>
      <c r="U20" s="93">
        <f>+(A19*U19)/1000</f>
        <v>0</v>
      </c>
      <c r="V20" s="93">
        <f>+(A19*V19)/1000</f>
        <v>0</v>
      </c>
      <c r="W20" s="94">
        <f>+(A19*W19)/1000</f>
        <v>0</v>
      </c>
      <c r="X20" s="94">
        <f>+(A19*X19)/1000</f>
        <v>0</v>
      </c>
      <c r="Y20" s="67"/>
    </row>
    <row r="21" spans="1:25" ht="12" x14ac:dyDescent="0.2">
      <c r="A21" s="134" t="s">
        <v>8</v>
      </c>
      <c r="B21" s="135"/>
      <c r="C21" s="95">
        <f>+C20+C18</f>
        <v>0.12</v>
      </c>
      <c r="D21" s="95">
        <f t="shared" ref="D21:X21" si="2">+D20+D18</f>
        <v>0.02</v>
      </c>
      <c r="E21" s="95">
        <f t="shared" si="2"/>
        <v>1.4E-2</v>
      </c>
      <c r="F21" s="95">
        <f t="shared" si="2"/>
        <v>0</v>
      </c>
      <c r="G21" s="95">
        <f t="shared" si="2"/>
        <v>7.0000000000000001E-3</v>
      </c>
      <c r="H21" s="95">
        <f t="shared" si="2"/>
        <v>0.01</v>
      </c>
      <c r="I21" s="95">
        <f t="shared" si="2"/>
        <v>4.4999999999999998E-2</v>
      </c>
      <c r="J21" s="95">
        <f t="shared" si="2"/>
        <v>1.4999999999999999E-2</v>
      </c>
      <c r="K21" s="95">
        <f t="shared" si="2"/>
        <v>0.04</v>
      </c>
      <c r="L21" s="95">
        <f t="shared" si="2"/>
        <v>0.04</v>
      </c>
      <c r="M21" s="95">
        <f t="shared" si="2"/>
        <v>0.25</v>
      </c>
      <c r="N21" s="95">
        <f t="shared" si="2"/>
        <v>0.1</v>
      </c>
      <c r="O21" s="95">
        <f t="shared" si="2"/>
        <v>0</v>
      </c>
      <c r="P21" s="95">
        <f t="shared" si="2"/>
        <v>1.4999999999999999E-2</v>
      </c>
      <c r="Q21" s="95">
        <f t="shared" si="2"/>
        <v>3.0000000000000001E-3</v>
      </c>
      <c r="R21" s="95">
        <f t="shared" si="2"/>
        <v>1.7999999999999999E-2</v>
      </c>
      <c r="S21" s="95">
        <f t="shared" si="2"/>
        <v>0.1</v>
      </c>
      <c r="T21" s="95">
        <f t="shared" si="2"/>
        <v>0.03</v>
      </c>
      <c r="U21" s="95">
        <f t="shared" si="2"/>
        <v>0</v>
      </c>
      <c r="V21" s="95">
        <f t="shared" si="2"/>
        <v>5.0000000000000001E-3</v>
      </c>
      <c r="W21" s="96">
        <f t="shared" si="2"/>
        <v>5.0000000000000001E-3</v>
      </c>
      <c r="X21" s="96">
        <f t="shared" si="2"/>
        <v>5.0000000000000001E-3</v>
      </c>
      <c r="Y21" s="67"/>
    </row>
    <row r="22" spans="1:25" ht="12" x14ac:dyDescent="0.2">
      <c r="A22" s="127" t="s">
        <v>9</v>
      </c>
      <c r="B22" s="129"/>
      <c r="C22" s="97">
        <v>362</v>
      </c>
      <c r="D22" s="97">
        <v>2948</v>
      </c>
      <c r="E22" s="97">
        <v>1650</v>
      </c>
      <c r="F22" s="97">
        <v>104</v>
      </c>
      <c r="G22" s="97">
        <v>708</v>
      </c>
      <c r="H22" s="97">
        <v>608</v>
      </c>
      <c r="I22" s="97">
        <v>1550</v>
      </c>
      <c r="J22" s="97">
        <v>187</v>
      </c>
      <c r="K22" s="97">
        <v>154</v>
      </c>
      <c r="L22" s="97">
        <v>208</v>
      </c>
      <c r="M22" s="97">
        <v>153</v>
      </c>
      <c r="N22" s="97">
        <v>330</v>
      </c>
      <c r="O22" s="97">
        <v>57</v>
      </c>
      <c r="P22" s="97">
        <v>235</v>
      </c>
      <c r="Q22" s="97">
        <v>227</v>
      </c>
      <c r="R22" s="97">
        <v>1850</v>
      </c>
      <c r="S22" s="97">
        <v>268</v>
      </c>
      <c r="T22" s="97">
        <v>597</v>
      </c>
      <c r="U22" s="97">
        <v>112</v>
      </c>
      <c r="V22" s="97">
        <v>147</v>
      </c>
      <c r="W22" s="98">
        <v>238</v>
      </c>
      <c r="X22" s="98">
        <v>198</v>
      </c>
      <c r="Y22" s="67"/>
    </row>
    <row r="23" spans="1:25" ht="12" x14ac:dyDescent="0.2">
      <c r="A23" s="89">
        <f>SUM(A17)</f>
        <v>1</v>
      </c>
      <c r="B23" s="90" t="s">
        <v>10</v>
      </c>
      <c r="C23" s="42">
        <f>SUM(C18*C22)</f>
        <v>28.96</v>
      </c>
      <c r="D23" s="42">
        <f>SUM(D18*D22)</f>
        <v>44.22</v>
      </c>
      <c r="E23" s="42">
        <f t="shared" ref="E23:X23" si="3">SUM(E18*E22)</f>
        <v>11.55</v>
      </c>
      <c r="F23" s="42">
        <f t="shared" si="3"/>
        <v>0</v>
      </c>
      <c r="G23" s="42">
        <f t="shared" si="3"/>
        <v>0</v>
      </c>
      <c r="H23" s="42">
        <f t="shared" si="3"/>
        <v>6.08</v>
      </c>
      <c r="I23" s="42">
        <f t="shared" si="3"/>
        <v>69.75</v>
      </c>
      <c r="J23" s="42">
        <f t="shared" si="3"/>
        <v>2.8049999999999997</v>
      </c>
      <c r="K23" s="42">
        <f t="shared" si="3"/>
        <v>6.16</v>
      </c>
      <c r="L23" s="42">
        <f t="shared" si="3"/>
        <v>8.32</v>
      </c>
      <c r="M23" s="42">
        <f t="shared" si="3"/>
        <v>38.25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26.8</v>
      </c>
      <c r="T23" s="42">
        <f t="shared" si="3"/>
        <v>17.91</v>
      </c>
      <c r="U23" s="42">
        <f t="shared" si="3"/>
        <v>0</v>
      </c>
      <c r="V23" s="42">
        <f t="shared" si="3"/>
        <v>0.73499999999999999</v>
      </c>
      <c r="W23" s="42">
        <f t="shared" si="3"/>
        <v>1.19</v>
      </c>
      <c r="X23" s="42">
        <f t="shared" si="3"/>
        <v>0.99</v>
      </c>
      <c r="Y23" s="91">
        <f>SUM(C23:X23)</f>
        <v>263.72000000000003</v>
      </c>
    </row>
    <row r="24" spans="1:25" ht="12" x14ac:dyDescent="0.2">
      <c r="A24" s="89">
        <f>SUM(A19)</f>
        <v>1</v>
      </c>
      <c r="B24" s="90" t="s">
        <v>10</v>
      </c>
      <c r="C24" s="42">
        <f>SUM(C20*C22)</f>
        <v>14.48</v>
      </c>
      <c r="D24" s="42">
        <f>SUM(D20*D22)</f>
        <v>14.74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4.9560000000000004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3.5249999999999999</v>
      </c>
      <c r="Q24" s="42">
        <f t="shared" si="4"/>
        <v>0.68100000000000005</v>
      </c>
      <c r="R24" s="42">
        <f t="shared" si="4"/>
        <v>33.299999999999997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91">
        <f>SUM(C24:X24)</f>
        <v>116.232</v>
      </c>
    </row>
    <row r="25" spans="1:25" ht="12" x14ac:dyDescent="0.2">
      <c r="A25" s="118" t="s">
        <v>11</v>
      </c>
      <c r="B25" s="119"/>
      <c r="C25" s="44">
        <f>SUM(C23:C24)</f>
        <v>43.44</v>
      </c>
      <c r="D25" s="44">
        <f t="shared" ref="D25:X25" si="5">+D21*D22</f>
        <v>58.96</v>
      </c>
      <c r="E25" s="44">
        <f t="shared" si="5"/>
        <v>23.1</v>
      </c>
      <c r="F25" s="44">
        <f t="shared" si="5"/>
        <v>0</v>
      </c>
      <c r="G25" s="44">
        <f t="shared" si="5"/>
        <v>4.9560000000000004</v>
      </c>
      <c r="H25" s="44">
        <f t="shared" si="5"/>
        <v>6.08</v>
      </c>
      <c r="I25" s="44">
        <f t="shared" si="5"/>
        <v>69.75</v>
      </c>
      <c r="J25" s="44">
        <f t="shared" si="5"/>
        <v>2.8049999999999997</v>
      </c>
      <c r="K25" s="44">
        <f t="shared" si="5"/>
        <v>6.16</v>
      </c>
      <c r="L25" s="44">
        <f t="shared" si="5"/>
        <v>8.32</v>
      </c>
      <c r="M25" s="44">
        <f t="shared" si="5"/>
        <v>38.25</v>
      </c>
      <c r="N25" s="44">
        <f t="shared" si="5"/>
        <v>33</v>
      </c>
      <c r="O25" s="44">
        <f t="shared" si="5"/>
        <v>0</v>
      </c>
      <c r="P25" s="44">
        <f t="shared" si="5"/>
        <v>3.5249999999999999</v>
      </c>
      <c r="Q25" s="44">
        <f t="shared" si="5"/>
        <v>0.68100000000000005</v>
      </c>
      <c r="R25" s="44">
        <f t="shared" si="5"/>
        <v>33.299999999999997</v>
      </c>
      <c r="S25" s="44">
        <f t="shared" si="5"/>
        <v>26.8</v>
      </c>
      <c r="T25" s="44">
        <f t="shared" si="5"/>
        <v>17.91</v>
      </c>
      <c r="U25" s="44">
        <f t="shared" si="5"/>
        <v>0</v>
      </c>
      <c r="V25" s="44">
        <f t="shared" si="5"/>
        <v>0.73499999999999999</v>
      </c>
      <c r="W25" s="45">
        <f t="shared" si="5"/>
        <v>1.19</v>
      </c>
      <c r="X25" s="45">
        <f t="shared" si="5"/>
        <v>0.99</v>
      </c>
      <c r="Y25" s="91">
        <f>SUM(C25:X25)</f>
        <v>379.95200000000006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43035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58.5" thickBot="1" x14ac:dyDescent="0.2">
      <c r="A34" s="106"/>
      <c r="B34" s="107"/>
      <c r="C34" s="16" t="s">
        <v>48</v>
      </c>
      <c r="D34" s="18" t="s">
        <v>56</v>
      </c>
      <c r="E34" s="18" t="s">
        <v>67</v>
      </c>
      <c r="F34" s="18" t="s">
        <v>53</v>
      </c>
      <c r="G34" s="18" t="s">
        <v>50</v>
      </c>
      <c r="H34" s="18" t="s">
        <v>46</v>
      </c>
      <c r="I34" s="18" t="s">
        <v>92</v>
      </c>
      <c r="J34" s="18" t="s">
        <v>66</v>
      </c>
      <c r="K34" s="18" t="s">
        <v>91</v>
      </c>
      <c r="L34" s="18" t="s">
        <v>49</v>
      </c>
      <c r="M34" s="18" t="s">
        <v>89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67</v>
      </c>
      <c r="C36" s="25"/>
      <c r="D36" s="25"/>
      <c r="E36" s="25">
        <v>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/>
      <c r="I39" s="22">
        <v>35</v>
      </c>
      <c r="J39" s="22">
        <v>40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115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25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2.5000000000000001E-2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25</v>
      </c>
      <c r="H49" s="34">
        <f t="shared" si="7"/>
        <v>50</v>
      </c>
      <c r="I49" s="34">
        <f t="shared" si="7"/>
        <v>35</v>
      </c>
      <c r="J49" s="34">
        <f t="shared" si="7"/>
        <v>40</v>
      </c>
      <c r="K49" s="34">
        <f t="shared" si="7"/>
        <v>10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2.5000000000000001E-2</v>
      </c>
      <c r="H50" s="36">
        <f>+(A49*H49)/1000</f>
        <v>0.05</v>
      </c>
      <c r="I50" s="36">
        <f>+(A49*I49)/1000</f>
        <v>3.5000000000000003E-2</v>
      </c>
      <c r="J50" s="36">
        <f>+(A49*J49)/1000</f>
        <v>0.04</v>
      </c>
      <c r="K50" s="36">
        <f>+(A49*K49)/1000</f>
        <v>0.01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2.5000000000000001E-2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0.05</v>
      </c>
      <c r="I51" s="38">
        <f t="shared" si="8"/>
        <v>3.5000000000000003E-2</v>
      </c>
      <c r="J51" s="38">
        <f t="shared" si="8"/>
        <v>0.04</v>
      </c>
      <c r="K51" s="38">
        <f t="shared" si="8"/>
        <v>0.01</v>
      </c>
      <c r="L51" s="38">
        <f t="shared" si="8"/>
        <v>0</v>
      </c>
      <c r="M51" s="38">
        <f t="shared" si="8"/>
        <v>7.0000000000000007E-2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858</v>
      </c>
      <c r="F52" s="40">
        <v>1650</v>
      </c>
      <c r="G52" s="40">
        <v>2644</v>
      </c>
      <c r="H52" s="40">
        <v>444</v>
      </c>
      <c r="I52" s="40">
        <v>208</v>
      </c>
      <c r="J52" s="40">
        <v>154</v>
      </c>
      <c r="K52" s="40">
        <v>198</v>
      </c>
      <c r="L52" s="40">
        <v>147</v>
      </c>
      <c r="M52" s="40">
        <v>268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21.450000000000003</v>
      </c>
      <c r="F53" s="42">
        <f t="shared" si="9"/>
        <v>33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18.760000000000002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94.17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66.100000000000009</v>
      </c>
      <c r="H54" s="42">
        <f t="shared" si="10"/>
        <v>22.200000000000003</v>
      </c>
      <c r="I54" s="42">
        <f t="shared" si="10"/>
        <v>7.2800000000000011</v>
      </c>
      <c r="J54" s="42">
        <f t="shared" si="10"/>
        <v>6.16</v>
      </c>
      <c r="K54" s="42">
        <f t="shared" si="10"/>
        <v>1.98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153.30999999999997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21.450000000000003</v>
      </c>
      <c r="F55" s="44">
        <f t="shared" si="11"/>
        <v>57.750000000000007</v>
      </c>
      <c r="G55" s="44">
        <f t="shared" si="11"/>
        <v>66.100000000000009</v>
      </c>
      <c r="H55" s="44">
        <f t="shared" si="11"/>
        <v>22.200000000000003</v>
      </c>
      <c r="I55" s="44">
        <f t="shared" si="11"/>
        <v>7.2800000000000011</v>
      </c>
      <c r="J55" s="44">
        <f t="shared" si="11"/>
        <v>6.16</v>
      </c>
      <c r="K55" s="44">
        <f t="shared" si="11"/>
        <v>1.98</v>
      </c>
      <c r="L55" s="44">
        <f t="shared" si="11"/>
        <v>0</v>
      </c>
      <c r="M55" s="44">
        <f t="shared" si="11"/>
        <v>18.760000000000002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247.48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19" workbookViewId="0">
      <selection activeCell="M40" sqref="M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5.14062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43038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8.5" thickBot="1" x14ac:dyDescent="0.2">
      <c r="A4" s="106"/>
      <c r="B4" s="107"/>
      <c r="C4" s="16" t="s">
        <v>48</v>
      </c>
      <c r="D4" s="17" t="s">
        <v>62</v>
      </c>
      <c r="E4" s="18" t="s">
        <v>53</v>
      </c>
      <c r="F4" s="18" t="s">
        <v>56</v>
      </c>
      <c r="G4" s="18" t="s">
        <v>66</v>
      </c>
      <c r="H4" s="18" t="s">
        <v>78</v>
      </c>
      <c r="I4" s="19" t="s">
        <v>59</v>
      </c>
      <c r="J4" s="18" t="s">
        <v>57</v>
      </c>
      <c r="K4" s="18" t="s">
        <v>44</v>
      </c>
      <c r="L4" s="18" t="s">
        <v>45</v>
      </c>
      <c r="M4" s="18" t="s">
        <v>61</v>
      </c>
      <c r="N4" s="19" t="s">
        <v>124</v>
      </c>
      <c r="O4" s="18" t="s">
        <v>67</v>
      </c>
      <c r="P4" s="18" t="s">
        <v>92</v>
      </c>
      <c r="Q4" s="18" t="s">
        <v>49</v>
      </c>
      <c r="R4" s="18" t="s">
        <v>125</v>
      </c>
      <c r="S4" s="18" t="s">
        <v>73</v>
      </c>
      <c r="T4" s="18" t="s">
        <v>46</v>
      </c>
      <c r="U4" s="19" t="s">
        <v>70</v>
      </c>
      <c r="V4" s="20"/>
      <c r="W4" s="17"/>
      <c r="X4" s="17"/>
      <c r="Y4" s="15"/>
    </row>
    <row r="5" spans="1:25" x14ac:dyDescent="0.15">
      <c r="A5" s="111" t="s">
        <v>5</v>
      </c>
      <c r="B5" s="21" t="s">
        <v>126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>
        <v>70</v>
      </c>
      <c r="N5" s="22">
        <v>70</v>
      </c>
      <c r="O5" s="22"/>
      <c r="P5" s="22"/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127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25</v>
      </c>
      <c r="P6" s="25"/>
      <c r="Q6" s="25"/>
      <c r="R6" s="25">
        <v>30</v>
      </c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128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25</v>
      </c>
      <c r="V7" s="26"/>
      <c r="W7" s="26"/>
      <c r="X7" s="26"/>
      <c r="Y7" s="15"/>
    </row>
    <row r="8" spans="1:25" ht="11.25" thickBot="1" x14ac:dyDescent="0.2">
      <c r="A8" s="113"/>
      <c r="B8" s="27" t="s">
        <v>48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x14ac:dyDescent="0.15">
      <c r="A9" s="111" t="s">
        <v>6</v>
      </c>
      <c r="B9" s="21" t="s">
        <v>107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>
        <v>40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129</v>
      </c>
      <c r="C10" s="25"/>
      <c r="D10" s="25">
        <v>8</v>
      </c>
      <c r="E10" s="25"/>
      <c r="F10" s="25"/>
      <c r="G10" s="25"/>
      <c r="H10" s="25">
        <v>70</v>
      </c>
      <c r="I10" s="25">
        <v>25</v>
      </c>
      <c r="J10" s="25">
        <v>10</v>
      </c>
      <c r="K10" s="25">
        <v>25</v>
      </c>
      <c r="L10" s="25">
        <v>5</v>
      </c>
      <c r="M10" s="25"/>
      <c r="N10" s="25"/>
      <c r="O10" s="25"/>
      <c r="P10" s="25">
        <v>5</v>
      </c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48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53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x14ac:dyDescent="0.15">
      <c r="A13" s="111" t="s">
        <v>7</v>
      </c>
      <c r="B13" s="21" t="s">
        <v>130</v>
      </c>
      <c r="C13" s="22"/>
      <c r="D13" s="22"/>
      <c r="E13" s="22"/>
      <c r="F13" s="22"/>
      <c r="G13" s="22">
        <v>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30</v>
      </c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131</v>
      </c>
      <c r="C14" s="25"/>
      <c r="D14" s="25"/>
      <c r="E14" s="25"/>
      <c r="F14" s="25">
        <v>15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50</v>
      </c>
      <c r="U14" s="25"/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14</v>
      </c>
      <c r="F17" s="31">
        <f t="shared" si="0"/>
        <v>0</v>
      </c>
      <c r="G17" s="31">
        <f t="shared" si="0"/>
        <v>40</v>
      </c>
      <c r="H17" s="31">
        <f t="shared" si="0"/>
        <v>70</v>
      </c>
      <c r="I17" s="31">
        <f t="shared" si="0"/>
        <v>25</v>
      </c>
      <c r="J17" s="31">
        <f t="shared" si="0"/>
        <v>10</v>
      </c>
      <c r="K17" s="31">
        <f t="shared" si="0"/>
        <v>25</v>
      </c>
      <c r="L17" s="31">
        <f t="shared" si="0"/>
        <v>5</v>
      </c>
      <c r="M17" s="31">
        <f t="shared" si="0"/>
        <v>70</v>
      </c>
      <c r="N17" s="31">
        <f t="shared" si="0"/>
        <v>70</v>
      </c>
      <c r="O17" s="31">
        <f t="shared" si="0"/>
        <v>25</v>
      </c>
      <c r="P17" s="31">
        <f t="shared" si="0"/>
        <v>45</v>
      </c>
      <c r="Q17" s="31">
        <f t="shared" si="0"/>
        <v>5</v>
      </c>
      <c r="R17" s="31">
        <f t="shared" si="0"/>
        <v>30</v>
      </c>
      <c r="S17" s="31">
        <f t="shared" si="0"/>
        <v>0</v>
      </c>
      <c r="T17" s="31">
        <f t="shared" si="0"/>
        <v>0</v>
      </c>
      <c r="U17" s="31">
        <f t="shared" si="0"/>
        <v>25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1.2999999999999999E-2</v>
      </c>
      <c r="E18" s="33">
        <f>+(A17*E17)/1000</f>
        <v>1.4E-2</v>
      </c>
      <c r="F18" s="33">
        <f>+(A17*F17)</f>
        <v>0</v>
      </c>
      <c r="G18" s="33">
        <f>+(A17*G17)/1000</f>
        <v>0.04</v>
      </c>
      <c r="H18" s="33">
        <f>+(A17*H17)/1000</f>
        <v>7.0000000000000007E-2</v>
      </c>
      <c r="I18" s="33">
        <f>+(A17*I17)/1000</f>
        <v>2.5000000000000001E-2</v>
      </c>
      <c r="J18" s="33">
        <f>+(A17*J17)/1000</f>
        <v>0.01</v>
      </c>
      <c r="K18" s="33">
        <f>+(A17*K17)/1000</f>
        <v>2.5000000000000001E-2</v>
      </c>
      <c r="L18" s="33">
        <f>+(A17*L17)/1000</f>
        <v>5.0000000000000001E-3</v>
      </c>
      <c r="M18" s="33">
        <f>+(A17*M17)/1000</f>
        <v>7.0000000000000007E-2</v>
      </c>
      <c r="N18" s="33">
        <f>+(A17*N17)/1000</f>
        <v>7.0000000000000007E-2</v>
      </c>
      <c r="O18" s="33">
        <f>+(A17*O17)/1000</f>
        <v>2.5000000000000001E-2</v>
      </c>
      <c r="P18" s="33">
        <f>+(A17*P17)/1000</f>
        <v>4.4999999999999998E-2</v>
      </c>
      <c r="Q18" s="33">
        <f>+(A17*Q17)/1000</f>
        <v>5.0000000000000001E-3</v>
      </c>
      <c r="R18" s="33">
        <f>+(A17*R17)/1000</f>
        <v>0.03</v>
      </c>
      <c r="S18" s="33">
        <f>+(A17*S17)/1000</f>
        <v>0</v>
      </c>
      <c r="T18" s="33">
        <f>+(A17*T17)/1000</f>
        <v>0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15</v>
      </c>
      <c r="G19" s="34">
        <f t="shared" si="1"/>
        <v>50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50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1.4999999999999999E-2</v>
      </c>
      <c r="G20" s="36">
        <f>+(A19*G19)/1000</f>
        <v>0.05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0.03</v>
      </c>
      <c r="T20" s="36">
        <f>+(A19*T19)/1000</f>
        <v>0.05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1.4999999999999999E-2</v>
      </c>
      <c r="G21" s="38">
        <f t="shared" si="2"/>
        <v>0.09</v>
      </c>
      <c r="H21" s="38">
        <f t="shared" si="2"/>
        <v>7.0000000000000007E-2</v>
      </c>
      <c r="I21" s="38">
        <f t="shared" si="2"/>
        <v>2.5000000000000001E-2</v>
      </c>
      <c r="J21" s="38">
        <f t="shared" si="2"/>
        <v>0.01</v>
      </c>
      <c r="K21" s="38">
        <f t="shared" si="2"/>
        <v>2.5000000000000001E-2</v>
      </c>
      <c r="L21" s="38">
        <f t="shared" si="2"/>
        <v>5.0000000000000001E-3</v>
      </c>
      <c r="M21" s="38">
        <f t="shared" si="2"/>
        <v>7.0000000000000007E-2</v>
      </c>
      <c r="N21" s="38">
        <f t="shared" si="2"/>
        <v>7.0000000000000007E-2</v>
      </c>
      <c r="O21" s="38">
        <f t="shared" si="2"/>
        <v>2.5000000000000001E-2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0.03</v>
      </c>
      <c r="S21" s="38">
        <f t="shared" si="2"/>
        <v>0.03</v>
      </c>
      <c r="T21" s="38">
        <f t="shared" si="2"/>
        <v>0.05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1650</v>
      </c>
      <c r="F22" s="40">
        <v>608</v>
      </c>
      <c r="G22" s="40">
        <v>154</v>
      </c>
      <c r="H22" s="40">
        <v>1550</v>
      </c>
      <c r="I22" s="40">
        <v>268</v>
      </c>
      <c r="J22" s="40">
        <v>187</v>
      </c>
      <c r="K22" s="40">
        <v>153</v>
      </c>
      <c r="L22" s="40">
        <v>238</v>
      </c>
      <c r="M22" s="40">
        <v>350</v>
      </c>
      <c r="N22" s="40">
        <v>348</v>
      </c>
      <c r="O22" s="40">
        <v>858</v>
      </c>
      <c r="P22" s="40">
        <v>208</v>
      </c>
      <c r="Q22" s="40">
        <v>148</v>
      </c>
      <c r="R22" s="40">
        <v>724</v>
      </c>
      <c r="S22" s="40">
        <v>708</v>
      </c>
      <c r="T22" s="40">
        <v>444</v>
      </c>
      <c r="U22" s="40">
        <v>399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38.323999999999998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6.16</v>
      </c>
      <c r="H23" s="42">
        <f t="shared" si="3"/>
        <v>108.50000000000001</v>
      </c>
      <c r="I23" s="42">
        <f t="shared" si="3"/>
        <v>6.7</v>
      </c>
      <c r="J23" s="42">
        <f t="shared" si="3"/>
        <v>1.87</v>
      </c>
      <c r="K23" s="42">
        <f t="shared" si="3"/>
        <v>3.8250000000000002</v>
      </c>
      <c r="L23" s="42">
        <f t="shared" si="3"/>
        <v>1.19</v>
      </c>
      <c r="M23" s="42">
        <f t="shared" si="3"/>
        <v>24.500000000000004</v>
      </c>
      <c r="N23" s="42">
        <f t="shared" si="3"/>
        <v>24.360000000000003</v>
      </c>
      <c r="O23" s="42">
        <f t="shared" si="3"/>
        <v>21.450000000000003</v>
      </c>
      <c r="P23" s="42">
        <f t="shared" si="3"/>
        <v>9.36</v>
      </c>
      <c r="Q23" s="42">
        <f t="shared" si="3"/>
        <v>0.74</v>
      </c>
      <c r="R23" s="42">
        <f t="shared" si="3"/>
        <v>21.72</v>
      </c>
      <c r="S23" s="42">
        <f t="shared" si="3"/>
        <v>0</v>
      </c>
      <c r="T23" s="42">
        <f t="shared" si="3"/>
        <v>0</v>
      </c>
      <c r="U23" s="42">
        <f t="shared" si="3"/>
        <v>9.9750000000000014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322.73400000000004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9.1199999999999992</v>
      </c>
      <c r="G24" s="42">
        <f t="shared" si="4"/>
        <v>7.7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21.24</v>
      </c>
      <c r="T24" s="42">
        <f t="shared" si="4"/>
        <v>22.200000000000003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70.740000000000009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38.323999999999998</v>
      </c>
      <c r="E25" s="44">
        <f t="shared" si="5"/>
        <v>23.1</v>
      </c>
      <c r="F25" s="44">
        <f t="shared" si="5"/>
        <v>9.1199999999999992</v>
      </c>
      <c r="G25" s="44">
        <f t="shared" si="5"/>
        <v>13.86</v>
      </c>
      <c r="H25" s="44">
        <f t="shared" si="5"/>
        <v>108.50000000000001</v>
      </c>
      <c r="I25" s="44">
        <f t="shared" si="5"/>
        <v>6.7</v>
      </c>
      <c r="J25" s="44">
        <f t="shared" si="5"/>
        <v>1.87</v>
      </c>
      <c r="K25" s="44">
        <f t="shared" si="5"/>
        <v>3.8250000000000002</v>
      </c>
      <c r="L25" s="44">
        <f t="shared" si="5"/>
        <v>1.19</v>
      </c>
      <c r="M25" s="44">
        <f t="shared" si="5"/>
        <v>24.500000000000004</v>
      </c>
      <c r="N25" s="44">
        <f t="shared" si="5"/>
        <v>24.360000000000003</v>
      </c>
      <c r="O25" s="44">
        <f t="shared" si="5"/>
        <v>21.450000000000003</v>
      </c>
      <c r="P25" s="44">
        <f t="shared" si="5"/>
        <v>9.36</v>
      </c>
      <c r="Q25" s="44">
        <f t="shared" si="5"/>
        <v>0.74</v>
      </c>
      <c r="R25" s="44">
        <f t="shared" si="5"/>
        <v>21.72</v>
      </c>
      <c r="S25" s="44">
        <f t="shared" si="5"/>
        <v>21.24</v>
      </c>
      <c r="T25" s="44">
        <f t="shared" si="5"/>
        <v>22.200000000000003</v>
      </c>
      <c r="U25" s="44">
        <f t="shared" si="5"/>
        <v>9.9750000000000014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393.4740000000001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2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43039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55.5" thickBot="1" x14ac:dyDescent="0.2">
      <c r="A34" s="106"/>
      <c r="B34" s="107"/>
      <c r="C34" s="16" t="s">
        <v>48</v>
      </c>
      <c r="D34" s="18" t="s">
        <v>62</v>
      </c>
      <c r="E34" s="18" t="s">
        <v>53</v>
      </c>
      <c r="F34" s="18" t="s">
        <v>66</v>
      </c>
      <c r="G34" s="18" t="s">
        <v>91</v>
      </c>
      <c r="H34" s="18" t="s">
        <v>92</v>
      </c>
      <c r="I34" s="18" t="s">
        <v>77</v>
      </c>
      <c r="J34" s="18" t="s">
        <v>57</v>
      </c>
      <c r="K34" s="18" t="s">
        <v>44</v>
      </c>
      <c r="L34" s="18" t="s">
        <v>132</v>
      </c>
      <c r="M34" s="18" t="s">
        <v>50</v>
      </c>
      <c r="N34" s="18" t="s">
        <v>45</v>
      </c>
      <c r="O34" s="18" t="s">
        <v>61</v>
      </c>
      <c r="P34" s="18" t="s">
        <v>49</v>
      </c>
      <c r="Q34" s="18" t="s">
        <v>133</v>
      </c>
      <c r="R34" s="18" t="s">
        <v>124</v>
      </c>
      <c r="S34" s="18" t="s">
        <v>70</v>
      </c>
      <c r="T34" s="18"/>
      <c r="U34" s="18"/>
      <c r="V34" s="17"/>
      <c r="W34" s="17"/>
      <c r="X34" s="17"/>
      <c r="Y34" s="15"/>
    </row>
    <row r="35" spans="1:25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>
        <v>70</v>
      </c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134</v>
      </c>
      <c r="C36" s="25"/>
      <c r="D36" s="25">
        <v>5</v>
      </c>
      <c r="E36" s="25"/>
      <c r="F36" s="25"/>
      <c r="G36" s="25"/>
      <c r="H36" s="25"/>
      <c r="I36" s="25">
        <v>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135</v>
      </c>
      <c r="C37" s="25"/>
      <c r="D37" s="25"/>
      <c r="E37" s="25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>
        <v>25</v>
      </c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64</v>
      </c>
      <c r="C38" s="28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x14ac:dyDescent="0.15">
      <c r="A39" s="111" t="s">
        <v>6</v>
      </c>
      <c r="B39" s="21" t="s">
        <v>107</v>
      </c>
      <c r="C39" s="22"/>
      <c r="D39" s="22"/>
      <c r="E39" s="22"/>
      <c r="F39" s="22">
        <v>30</v>
      </c>
      <c r="G39" s="22"/>
      <c r="H39" s="22"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136</v>
      </c>
      <c r="C40" s="25"/>
      <c r="D40" s="25">
        <v>7</v>
      </c>
      <c r="E40" s="25"/>
      <c r="F40" s="25"/>
      <c r="G40" s="25">
        <v>3</v>
      </c>
      <c r="H40" s="25"/>
      <c r="I40" s="25"/>
      <c r="J40" s="25">
        <v>7</v>
      </c>
      <c r="K40" s="25">
        <v>25</v>
      </c>
      <c r="L40" s="25">
        <v>20</v>
      </c>
      <c r="M40" s="25">
        <v>40</v>
      </c>
      <c r="N40" s="25">
        <v>5</v>
      </c>
      <c r="O40" s="25"/>
      <c r="P40" s="25">
        <v>5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137</v>
      </c>
      <c r="C41" s="25">
        <v>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x14ac:dyDescent="0.15">
      <c r="A43" s="111" t="s">
        <v>7</v>
      </c>
      <c r="B43" s="51" t="s">
        <v>138</v>
      </c>
      <c r="C43" s="52"/>
      <c r="D43" s="52"/>
      <c r="E43" s="52">
        <v>7</v>
      </c>
      <c r="F43" s="52"/>
      <c r="G43" s="52"/>
      <c r="H43" s="52">
        <v>50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 t="s">
        <v>139</v>
      </c>
      <c r="C44" s="14"/>
      <c r="D44" s="14">
        <v>13</v>
      </c>
      <c r="E44" s="14"/>
      <c r="F44" s="14"/>
      <c r="G44" s="14"/>
      <c r="H44" s="14"/>
      <c r="I44" s="14"/>
      <c r="J44" s="14"/>
      <c r="K44" s="14">
        <v>220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 t="s">
        <v>48</v>
      </c>
      <c r="C45" s="14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SUM(C35:C42)</f>
        <v>80</v>
      </c>
      <c r="D47" s="31">
        <f t="shared" ref="D47:X47" si="6">SUM(D35:D42)</f>
        <v>12</v>
      </c>
      <c r="E47" s="31">
        <f t="shared" si="6"/>
        <v>7</v>
      </c>
      <c r="F47" s="31">
        <f t="shared" si="6"/>
        <v>30</v>
      </c>
      <c r="G47" s="31">
        <f t="shared" si="6"/>
        <v>3</v>
      </c>
      <c r="H47" s="31">
        <f t="shared" si="6"/>
        <v>30</v>
      </c>
      <c r="I47" s="31">
        <f t="shared" si="6"/>
        <v>1</v>
      </c>
      <c r="J47" s="31">
        <f t="shared" si="6"/>
        <v>7</v>
      </c>
      <c r="K47" s="31">
        <f t="shared" si="6"/>
        <v>25</v>
      </c>
      <c r="L47" s="31">
        <f t="shared" si="6"/>
        <v>20</v>
      </c>
      <c r="M47" s="31">
        <f t="shared" si="6"/>
        <v>40</v>
      </c>
      <c r="N47" s="31">
        <f t="shared" si="6"/>
        <v>5</v>
      </c>
      <c r="O47" s="31">
        <f t="shared" si="6"/>
        <v>70</v>
      </c>
      <c r="P47" s="31">
        <f t="shared" si="6"/>
        <v>5</v>
      </c>
      <c r="Q47" s="31">
        <f t="shared" si="6"/>
        <v>0</v>
      </c>
      <c r="R47" s="31">
        <f t="shared" si="6"/>
        <v>70</v>
      </c>
      <c r="S47" s="31">
        <f t="shared" si="6"/>
        <v>25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1.2E-2</v>
      </c>
      <c r="E48" s="33">
        <f>+(A47*E47)/1000</f>
        <v>7.0000000000000001E-3</v>
      </c>
      <c r="F48" s="33">
        <f>+(A47*F47)/1000</f>
        <v>0.03</v>
      </c>
      <c r="G48" s="33">
        <f>+(A47*G47)/1000</f>
        <v>3.0000000000000001E-3</v>
      </c>
      <c r="H48" s="33">
        <f>+(A47*H47)/1000</f>
        <v>0.03</v>
      </c>
      <c r="I48" s="33">
        <f>+(A47*I47)</f>
        <v>1</v>
      </c>
      <c r="J48" s="33">
        <f>+(A47*J47)/1000</f>
        <v>7.0000000000000001E-3</v>
      </c>
      <c r="K48" s="33">
        <f>+(A47*K47)/1000</f>
        <v>2.5000000000000001E-2</v>
      </c>
      <c r="L48" s="33">
        <f>+(A47*L47)/1000</f>
        <v>0.02</v>
      </c>
      <c r="M48" s="33">
        <f>+(A47*M47)/1000</f>
        <v>0.04</v>
      </c>
      <c r="N48" s="33">
        <f>+(A47*N47)/1000</f>
        <v>5.0000000000000001E-3</v>
      </c>
      <c r="O48" s="33">
        <f>+(A47*O47)/1000</f>
        <v>7.0000000000000007E-2</v>
      </c>
      <c r="P48" s="33">
        <f>+(A47*P47)/1000</f>
        <v>5.0000000000000001E-3</v>
      </c>
      <c r="Q48" s="33">
        <f>+(A47*Q47)/1000</f>
        <v>0</v>
      </c>
      <c r="R48" s="33">
        <f>+(A47*R47)/1000</f>
        <v>7.0000000000000007E-2</v>
      </c>
      <c r="S48" s="33">
        <f>+(A47*S47)/1000</f>
        <v>2.5000000000000001E-2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SUM(C43:C46)</f>
        <v>40</v>
      </c>
      <c r="D49" s="34">
        <f t="shared" ref="D49:X49" si="7">SUM(D43:D46)</f>
        <v>13</v>
      </c>
      <c r="E49" s="34">
        <f t="shared" si="7"/>
        <v>7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0</v>
      </c>
      <c r="J49" s="34">
        <f t="shared" si="7"/>
        <v>0</v>
      </c>
      <c r="K49" s="34">
        <f t="shared" si="7"/>
        <v>220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0.04</v>
      </c>
      <c r="D50" s="36">
        <f>+(A49*D49)/1000</f>
        <v>1.2999999999999999E-2</v>
      </c>
      <c r="E50" s="36">
        <f>+(A49*E49)/1000</f>
        <v>7.0000000000000001E-3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</v>
      </c>
      <c r="J50" s="36">
        <f>+(A49*J49)/1000</f>
        <v>0</v>
      </c>
      <c r="K50" s="36">
        <f>+(A49*K49)/1000</f>
        <v>0.22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1.4E-2</v>
      </c>
      <c r="F51" s="38">
        <f t="shared" si="8"/>
        <v>0.03</v>
      </c>
      <c r="G51" s="38">
        <f t="shared" si="8"/>
        <v>3.0000000000000001E-3</v>
      </c>
      <c r="H51" s="38">
        <f t="shared" si="8"/>
        <v>0.08</v>
      </c>
      <c r="I51" s="38">
        <f t="shared" si="8"/>
        <v>1</v>
      </c>
      <c r="J51" s="38">
        <f t="shared" si="8"/>
        <v>7.0000000000000001E-3</v>
      </c>
      <c r="K51" s="38">
        <f t="shared" si="8"/>
        <v>0.245</v>
      </c>
      <c r="L51" s="38">
        <f t="shared" si="8"/>
        <v>0.02</v>
      </c>
      <c r="M51" s="38">
        <f t="shared" si="8"/>
        <v>0.04</v>
      </c>
      <c r="N51" s="38">
        <f t="shared" si="8"/>
        <v>5.0000000000000001E-3</v>
      </c>
      <c r="O51" s="38">
        <f t="shared" si="8"/>
        <v>7.0000000000000007E-2</v>
      </c>
      <c r="P51" s="38">
        <f t="shared" si="8"/>
        <v>5.0000000000000001E-3</v>
      </c>
      <c r="Q51" s="38">
        <f t="shared" si="8"/>
        <v>0</v>
      </c>
      <c r="R51" s="38">
        <f t="shared" si="8"/>
        <v>7.0000000000000007E-2</v>
      </c>
      <c r="S51" s="38">
        <f t="shared" si="8"/>
        <v>2.5000000000000001E-2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2948</v>
      </c>
      <c r="E52" s="40">
        <v>1650</v>
      </c>
      <c r="F52" s="40">
        <v>154</v>
      </c>
      <c r="G52" s="40">
        <v>198</v>
      </c>
      <c r="H52" s="40">
        <v>208</v>
      </c>
      <c r="I52" s="40">
        <v>57</v>
      </c>
      <c r="J52" s="40">
        <v>187</v>
      </c>
      <c r="K52" s="40">
        <v>153</v>
      </c>
      <c r="L52" s="40">
        <v>397</v>
      </c>
      <c r="M52" s="40">
        <v>2644</v>
      </c>
      <c r="N52" s="40">
        <v>238</v>
      </c>
      <c r="O52" s="40">
        <v>350</v>
      </c>
      <c r="P52" s="40">
        <v>147</v>
      </c>
      <c r="Q52" s="40">
        <v>112</v>
      </c>
      <c r="R52" s="40">
        <v>348</v>
      </c>
      <c r="S52" s="40">
        <v>399</v>
      </c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35.375999999999998</v>
      </c>
      <c r="E53" s="42">
        <f t="shared" ref="E53:X53" si="9">SUM(E48*E52)</f>
        <v>11.55</v>
      </c>
      <c r="F53" s="42">
        <f t="shared" si="9"/>
        <v>4.62</v>
      </c>
      <c r="G53" s="42">
        <f t="shared" si="9"/>
        <v>0.59399999999999997</v>
      </c>
      <c r="H53" s="42">
        <f t="shared" si="9"/>
        <v>6.24</v>
      </c>
      <c r="I53" s="42">
        <f t="shared" si="9"/>
        <v>57</v>
      </c>
      <c r="J53" s="42">
        <f t="shared" si="9"/>
        <v>1.3089999999999999</v>
      </c>
      <c r="K53" s="42">
        <f t="shared" si="9"/>
        <v>3.8250000000000002</v>
      </c>
      <c r="L53" s="42">
        <f t="shared" si="9"/>
        <v>7.94</v>
      </c>
      <c r="M53" s="42">
        <f t="shared" si="9"/>
        <v>105.76</v>
      </c>
      <c r="N53" s="42">
        <f t="shared" si="9"/>
        <v>1.19</v>
      </c>
      <c r="O53" s="42">
        <f t="shared" si="9"/>
        <v>24.500000000000004</v>
      </c>
      <c r="P53" s="42">
        <f t="shared" si="9"/>
        <v>0.73499999999999999</v>
      </c>
      <c r="Q53" s="42">
        <f t="shared" si="9"/>
        <v>0</v>
      </c>
      <c r="R53" s="42">
        <f t="shared" si="9"/>
        <v>24.360000000000003</v>
      </c>
      <c r="S53" s="42">
        <f t="shared" si="9"/>
        <v>9.9750000000000014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315.93400000000003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10.48</v>
      </c>
      <c r="D54" s="42">
        <f>SUM(D50*D52)</f>
        <v>38.323999999999998</v>
      </c>
      <c r="E54" s="42">
        <f t="shared" ref="E54:X54" si="10">SUM(E50*E52)</f>
        <v>11.55</v>
      </c>
      <c r="F54" s="42">
        <f t="shared" si="10"/>
        <v>0</v>
      </c>
      <c r="G54" s="42">
        <f t="shared" si="10"/>
        <v>0</v>
      </c>
      <c r="H54" s="42">
        <f t="shared" si="10"/>
        <v>10.4</v>
      </c>
      <c r="I54" s="42">
        <f t="shared" si="10"/>
        <v>0</v>
      </c>
      <c r="J54" s="42">
        <f t="shared" si="10"/>
        <v>0</v>
      </c>
      <c r="K54" s="42">
        <f t="shared" si="10"/>
        <v>33.660000000000004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104.41400000000002</v>
      </c>
    </row>
    <row r="55" spans="1:25" x14ac:dyDescent="0.15">
      <c r="A55" s="99" t="s">
        <v>11</v>
      </c>
      <c r="B55" s="100"/>
      <c r="C55" s="44">
        <f>SUM(C53:C54)</f>
        <v>31.44</v>
      </c>
      <c r="D55" s="44">
        <f t="shared" ref="D55:X55" si="11">+D51*D52</f>
        <v>73.7</v>
      </c>
      <c r="E55" s="44">
        <f t="shared" si="11"/>
        <v>23.1</v>
      </c>
      <c r="F55" s="44">
        <f t="shared" si="11"/>
        <v>4.62</v>
      </c>
      <c r="G55" s="44">
        <f t="shared" si="11"/>
        <v>0.59399999999999997</v>
      </c>
      <c r="H55" s="44">
        <f t="shared" si="11"/>
        <v>16.64</v>
      </c>
      <c r="I55" s="44">
        <f t="shared" si="11"/>
        <v>57</v>
      </c>
      <c r="J55" s="44">
        <f t="shared" si="11"/>
        <v>1.3089999999999999</v>
      </c>
      <c r="K55" s="44">
        <f t="shared" si="11"/>
        <v>37.484999999999999</v>
      </c>
      <c r="L55" s="44">
        <f t="shared" si="11"/>
        <v>7.94</v>
      </c>
      <c r="M55" s="44">
        <f t="shared" si="11"/>
        <v>105.76</v>
      </c>
      <c r="N55" s="44">
        <f t="shared" si="11"/>
        <v>1.19</v>
      </c>
      <c r="O55" s="44">
        <f t="shared" si="11"/>
        <v>24.500000000000004</v>
      </c>
      <c r="P55" s="44">
        <f t="shared" si="11"/>
        <v>0.73499999999999999</v>
      </c>
      <c r="Q55" s="44">
        <f t="shared" si="11"/>
        <v>0</v>
      </c>
      <c r="R55" s="44">
        <f t="shared" si="11"/>
        <v>24.360000000000003</v>
      </c>
      <c r="S55" s="44">
        <f t="shared" si="11"/>
        <v>9.9750000000000014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420.34800000000001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2017-10-13T06:34:43Z</dcterms:modified>
</cp:coreProperties>
</file>