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0" yWindow="0" windowWidth="19200" windowHeight="10995" activeTab="2"/>
  </bookViews>
  <sheets>
    <sheet name="1" sheetId="34" r:id="rId1"/>
    <sheet name="2" sheetId="35" r:id="rId2"/>
    <sheet name="3" sheetId="36" r:id="rId3"/>
    <sheet name="4" sheetId="37" r:id="rId4"/>
    <sheet name="5" sheetId="38" r:id="rId5"/>
  </sheets>
  <calcPr calcId="152511"/>
</workbook>
</file>

<file path=xl/calcChain.xml><?xml version="1.0" encoding="utf-8"?>
<calcChain xmlns="http://schemas.openxmlformats.org/spreadsheetml/2006/main">
  <c r="H18" i="38" l="1"/>
  <c r="H6" i="38"/>
  <c r="G36" i="36"/>
  <c r="G50" i="36"/>
  <c r="G47" i="36"/>
  <c r="G48" i="36" s="1"/>
  <c r="M20" i="36"/>
  <c r="D49" i="36" l="1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C49" i="36"/>
  <c r="D47" i="36"/>
  <c r="E47" i="36"/>
  <c r="F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C47" i="36"/>
  <c r="D49" i="35"/>
  <c r="E49" i="35"/>
  <c r="F49" i="35"/>
  <c r="G49" i="35"/>
  <c r="H49" i="35"/>
  <c r="I49" i="35"/>
  <c r="J49" i="35"/>
  <c r="K49" i="35"/>
  <c r="L49" i="35"/>
  <c r="M49" i="35"/>
  <c r="N49" i="35"/>
  <c r="O49" i="35"/>
  <c r="P49" i="35"/>
  <c r="Q49" i="35"/>
  <c r="R49" i="35"/>
  <c r="S49" i="35"/>
  <c r="T49" i="35"/>
  <c r="U49" i="35"/>
  <c r="V49" i="35"/>
  <c r="W49" i="35"/>
  <c r="X49" i="35"/>
  <c r="C49" i="35"/>
  <c r="D47" i="35"/>
  <c r="E47" i="35"/>
  <c r="F47" i="35"/>
  <c r="G47" i="35"/>
  <c r="H47" i="35"/>
  <c r="J47" i="35"/>
  <c r="K47" i="35"/>
  <c r="L47" i="35"/>
  <c r="M47" i="35"/>
  <c r="N47" i="35"/>
  <c r="O47" i="35"/>
  <c r="P47" i="35"/>
  <c r="Q47" i="35"/>
  <c r="R47" i="35"/>
  <c r="S47" i="35"/>
  <c r="T47" i="35"/>
  <c r="U47" i="35"/>
  <c r="V47" i="35"/>
  <c r="W47" i="35"/>
  <c r="X47" i="35"/>
  <c r="C47" i="35"/>
  <c r="I36" i="35" l="1"/>
  <c r="I47" i="35" s="1"/>
  <c r="D49" i="34"/>
  <c r="E49" i="34"/>
  <c r="F49" i="34"/>
  <c r="G49" i="34"/>
  <c r="H49" i="34"/>
  <c r="I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V49" i="34"/>
  <c r="W49" i="34"/>
  <c r="X49" i="34"/>
  <c r="D47" i="34"/>
  <c r="E47" i="34"/>
  <c r="F47" i="34"/>
  <c r="G47" i="34"/>
  <c r="H47" i="34"/>
  <c r="I47" i="34"/>
  <c r="J47" i="34"/>
  <c r="K47" i="34"/>
  <c r="L47" i="34"/>
  <c r="M47" i="34"/>
  <c r="N47" i="34"/>
  <c r="O47" i="34"/>
  <c r="P47" i="34"/>
  <c r="Q47" i="34"/>
  <c r="R47" i="34"/>
  <c r="S47" i="34"/>
  <c r="T47" i="34"/>
  <c r="U47" i="34"/>
  <c r="V47" i="34"/>
  <c r="W47" i="34"/>
  <c r="X47" i="34"/>
  <c r="D47" i="38" l="1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V47" i="38"/>
  <c r="W47" i="38"/>
  <c r="X47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D17" i="37"/>
  <c r="E17" i="37"/>
  <c r="F17" i="37"/>
  <c r="G17" i="37"/>
  <c r="H17" i="37"/>
  <c r="I17" i="37"/>
  <c r="J17" i="37"/>
  <c r="K17" i="37"/>
  <c r="L17" i="37"/>
  <c r="M17" i="37"/>
  <c r="N17" i="37"/>
  <c r="O17" i="37"/>
  <c r="P17" i="37"/>
  <c r="Q17" i="37"/>
  <c r="R17" i="37"/>
  <c r="S17" i="37"/>
  <c r="T17" i="37"/>
  <c r="U17" i="37"/>
  <c r="V17" i="37"/>
  <c r="W17" i="37"/>
  <c r="X17" i="37"/>
  <c r="D19" i="35"/>
  <c r="E19" i="35"/>
  <c r="F19" i="35"/>
  <c r="G19" i="35"/>
  <c r="H19" i="35"/>
  <c r="I19" i="35"/>
  <c r="J19" i="35"/>
  <c r="K19" i="35"/>
  <c r="L19" i="35"/>
  <c r="M19" i="35"/>
  <c r="N19" i="35"/>
  <c r="O19" i="35"/>
  <c r="P19" i="35"/>
  <c r="Q19" i="35"/>
  <c r="R19" i="35"/>
  <c r="S19" i="35"/>
  <c r="T19" i="35"/>
  <c r="U19" i="35"/>
  <c r="V19" i="35"/>
  <c r="W19" i="35"/>
  <c r="X19" i="35"/>
  <c r="D17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R17" i="35"/>
  <c r="S17" i="35"/>
  <c r="T17" i="35"/>
  <c r="U17" i="35"/>
  <c r="V17" i="35"/>
  <c r="W17" i="35"/>
  <c r="X17" i="35"/>
  <c r="C49" i="38" l="1"/>
  <c r="C50" i="38" s="1"/>
  <c r="A49" i="38"/>
  <c r="X50" i="38" s="1"/>
  <c r="C47" i="38"/>
  <c r="A47" i="38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V20" i="38" s="1"/>
  <c r="V24" i="38" s="1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C18" i="38" s="1"/>
  <c r="C23" i="38" s="1"/>
  <c r="A17" i="38"/>
  <c r="A23" i="38" s="1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A49" i="37"/>
  <c r="X50" i="37" s="1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7" i="37"/>
  <c r="A47" i="37"/>
  <c r="C19" i="37"/>
  <c r="A19" i="37"/>
  <c r="N20" i="37" s="1"/>
  <c r="N24" i="37" s="1"/>
  <c r="C17" i="37"/>
  <c r="C18" i="37" s="1"/>
  <c r="C23" i="37" s="1"/>
  <c r="A17" i="37"/>
  <c r="V18" i="37" s="1"/>
  <c r="V23" i="37" s="1"/>
  <c r="A49" i="36"/>
  <c r="U50" i="36" s="1"/>
  <c r="U54" i="36" s="1"/>
  <c r="A47" i="36"/>
  <c r="X19" i="36"/>
  <c r="W19" i="36"/>
  <c r="V19" i="36"/>
  <c r="U19" i="36"/>
  <c r="T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A19" i="36"/>
  <c r="X20" i="36" s="1"/>
  <c r="X24" i="36" s="1"/>
  <c r="X17" i="36"/>
  <c r="W17" i="36"/>
  <c r="V17" i="36"/>
  <c r="U17" i="36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A17" i="36"/>
  <c r="C50" i="35"/>
  <c r="A49" i="35"/>
  <c r="U50" i="35" s="1"/>
  <c r="U54" i="35" s="1"/>
  <c r="A47" i="35"/>
  <c r="C19" i="35"/>
  <c r="A19" i="35"/>
  <c r="U20" i="35" s="1"/>
  <c r="U24" i="35" s="1"/>
  <c r="C17" i="35"/>
  <c r="A17" i="35"/>
  <c r="E48" i="35" l="1"/>
  <c r="G48" i="35"/>
  <c r="I48" i="35"/>
  <c r="I53" i="35" s="1"/>
  <c r="K48" i="35"/>
  <c r="M48" i="35"/>
  <c r="O48" i="35"/>
  <c r="Q48" i="35"/>
  <c r="Q53" i="35" s="1"/>
  <c r="S48" i="35"/>
  <c r="U48" i="35"/>
  <c r="W48" i="35"/>
  <c r="D48" i="35"/>
  <c r="F48" i="35"/>
  <c r="H48" i="35"/>
  <c r="H53" i="35" s="1"/>
  <c r="J48" i="35"/>
  <c r="L48" i="35"/>
  <c r="L53" i="35" s="1"/>
  <c r="N48" i="35"/>
  <c r="P48" i="35"/>
  <c r="P53" i="35" s="1"/>
  <c r="R48" i="35"/>
  <c r="T48" i="35"/>
  <c r="T53" i="35" s="1"/>
  <c r="V48" i="35"/>
  <c r="X48" i="35"/>
  <c r="W18" i="36"/>
  <c r="W23" i="36" s="1"/>
  <c r="U18" i="35"/>
  <c r="U23" i="35" s="1"/>
  <c r="F18" i="35"/>
  <c r="G18" i="35"/>
  <c r="G23" i="35" s="1"/>
  <c r="K18" i="35"/>
  <c r="K23" i="35" s="1"/>
  <c r="O18" i="35"/>
  <c r="O23" i="35" s="1"/>
  <c r="S18" i="35"/>
  <c r="S23" i="35" s="1"/>
  <c r="W18" i="35"/>
  <c r="W23" i="35" s="1"/>
  <c r="F20" i="35"/>
  <c r="J20" i="35"/>
  <c r="J24" i="35" s="1"/>
  <c r="N20" i="35"/>
  <c r="R20" i="35"/>
  <c r="R21" i="35" s="1"/>
  <c r="R25" i="35" s="1"/>
  <c r="V20" i="35"/>
  <c r="C48" i="35"/>
  <c r="C53" i="35" s="1"/>
  <c r="K53" i="35"/>
  <c r="W53" i="35"/>
  <c r="G50" i="35"/>
  <c r="G54" i="35" s="1"/>
  <c r="N50" i="35"/>
  <c r="N54" i="35" s="1"/>
  <c r="O50" i="35"/>
  <c r="S50" i="35"/>
  <c r="S54" i="35" s="1"/>
  <c r="W50" i="35"/>
  <c r="F18" i="36"/>
  <c r="F23" i="36" s="1"/>
  <c r="J18" i="36"/>
  <c r="J23" i="36" s="1"/>
  <c r="N18" i="36"/>
  <c r="N23" i="36" s="1"/>
  <c r="R18" i="36"/>
  <c r="R23" i="36" s="1"/>
  <c r="V18" i="36"/>
  <c r="V23" i="36" s="1"/>
  <c r="N20" i="36"/>
  <c r="R20" i="36"/>
  <c r="R24" i="36" s="1"/>
  <c r="V20" i="36"/>
  <c r="J20" i="36"/>
  <c r="J24" i="36" s="1"/>
  <c r="J50" i="36"/>
  <c r="O50" i="36"/>
  <c r="O54" i="36" s="1"/>
  <c r="F50" i="36"/>
  <c r="N50" i="36"/>
  <c r="V50" i="36"/>
  <c r="A54" i="36"/>
  <c r="F18" i="37"/>
  <c r="F23" i="37" s="1"/>
  <c r="I18" i="37"/>
  <c r="I23" i="37" s="1"/>
  <c r="M18" i="37"/>
  <c r="M23" i="37" s="1"/>
  <c r="O18" i="37"/>
  <c r="O23" i="37" s="1"/>
  <c r="U18" i="37"/>
  <c r="U23" i="37" s="1"/>
  <c r="Q18" i="37"/>
  <c r="Q23" i="37" s="1"/>
  <c r="H20" i="37"/>
  <c r="Q20" i="37"/>
  <c r="T20" i="37"/>
  <c r="F20" i="37"/>
  <c r="F24" i="37" s="1"/>
  <c r="M20" i="37"/>
  <c r="V20" i="37"/>
  <c r="V24" i="37" s="1"/>
  <c r="J50" i="37"/>
  <c r="N50" i="37"/>
  <c r="N54" i="37" s="1"/>
  <c r="Q50" i="37"/>
  <c r="U50" i="37"/>
  <c r="U54" i="37" s="1"/>
  <c r="A54" i="37"/>
  <c r="E18" i="38"/>
  <c r="E23" i="38" s="1"/>
  <c r="G18" i="38"/>
  <c r="G23" i="38" s="1"/>
  <c r="I18" i="38"/>
  <c r="I23" i="38" s="1"/>
  <c r="K18" i="38"/>
  <c r="K23" i="38" s="1"/>
  <c r="M18" i="38"/>
  <c r="M23" i="38" s="1"/>
  <c r="O18" i="38"/>
  <c r="O23" i="38" s="1"/>
  <c r="Q18" i="38"/>
  <c r="Q23" i="38" s="1"/>
  <c r="S18" i="38"/>
  <c r="S23" i="38" s="1"/>
  <c r="U18" i="38"/>
  <c r="U23" i="38" s="1"/>
  <c r="W18" i="38"/>
  <c r="W23" i="38" s="1"/>
  <c r="V18" i="38"/>
  <c r="V23" i="38" s="1"/>
  <c r="I20" i="38"/>
  <c r="M20" i="38"/>
  <c r="M24" i="38" s="1"/>
  <c r="Q20" i="38"/>
  <c r="S20" i="38"/>
  <c r="R20" i="38"/>
  <c r="R24" i="38" s="1"/>
  <c r="E50" i="38"/>
  <c r="E54" i="38" s="1"/>
  <c r="I50" i="38"/>
  <c r="K50" i="38"/>
  <c r="N50" i="38"/>
  <c r="S50" i="38"/>
  <c r="S54" i="38" s="1"/>
  <c r="F50" i="38"/>
  <c r="R50" i="38"/>
  <c r="R51" i="38" s="1"/>
  <c r="R55" i="38" s="1"/>
  <c r="V50" i="38"/>
  <c r="C18" i="35"/>
  <c r="C23" i="35" s="1"/>
  <c r="J18" i="35"/>
  <c r="J23" i="35" s="1"/>
  <c r="N18" i="35"/>
  <c r="N23" i="35" s="1"/>
  <c r="R18" i="35"/>
  <c r="R23" i="35" s="1"/>
  <c r="V18" i="35"/>
  <c r="V23" i="35" s="1"/>
  <c r="E20" i="35"/>
  <c r="E24" i="35" s="1"/>
  <c r="I20" i="35"/>
  <c r="I24" i="35" s="1"/>
  <c r="M20" i="35"/>
  <c r="M24" i="35" s="1"/>
  <c r="Q20" i="35"/>
  <c r="Q24" i="35" s="1"/>
  <c r="S53" i="35"/>
  <c r="F50" i="35"/>
  <c r="K50" i="35"/>
  <c r="K51" i="35" s="1"/>
  <c r="K55" i="35" s="1"/>
  <c r="J50" i="35"/>
  <c r="R50" i="35"/>
  <c r="V50" i="35"/>
  <c r="A54" i="35"/>
  <c r="C18" i="36"/>
  <c r="C23" i="36" s="1"/>
  <c r="G18" i="36"/>
  <c r="G23" i="36" s="1"/>
  <c r="K18" i="36"/>
  <c r="K23" i="36" s="1"/>
  <c r="O18" i="36"/>
  <c r="O23" i="36" s="1"/>
  <c r="S18" i="36"/>
  <c r="S23" i="36" s="1"/>
  <c r="E20" i="36"/>
  <c r="E24" i="36" s="1"/>
  <c r="I20" i="36"/>
  <c r="I24" i="36" s="1"/>
  <c r="M24" i="36"/>
  <c r="U20" i="36"/>
  <c r="U24" i="36" s="1"/>
  <c r="F20" i="36"/>
  <c r="F21" i="36" s="1"/>
  <c r="F25" i="36" s="1"/>
  <c r="Q20" i="36"/>
  <c r="Q24" i="36" s="1"/>
  <c r="C50" i="36"/>
  <c r="K50" i="36"/>
  <c r="S50" i="36"/>
  <c r="R50" i="36"/>
  <c r="R54" i="36" s="1"/>
  <c r="W50" i="36"/>
  <c r="A23" i="37"/>
  <c r="K18" i="37"/>
  <c r="E18" i="37"/>
  <c r="E23" i="37" s="1"/>
  <c r="G18" i="37"/>
  <c r="G23" i="37" s="1"/>
  <c r="J18" i="37"/>
  <c r="J23" i="37" s="1"/>
  <c r="N18" i="37"/>
  <c r="N23" i="37" s="1"/>
  <c r="S18" i="37"/>
  <c r="S23" i="37" s="1"/>
  <c r="W18" i="37"/>
  <c r="W23" i="37" s="1"/>
  <c r="R18" i="37"/>
  <c r="R23" i="37" s="1"/>
  <c r="D20" i="37"/>
  <c r="I20" i="37"/>
  <c r="R20" i="37"/>
  <c r="R24" i="37" s="1"/>
  <c r="X20" i="37"/>
  <c r="X24" i="37" s="1"/>
  <c r="L20" i="37"/>
  <c r="H48" i="37"/>
  <c r="H53" i="37" s="1"/>
  <c r="C50" i="37"/>
  <c r="E50" i="37"/>
  <c r="E54" i="37" s="1"/>
  <c r="G50" i="37"/>
  <c r="I50" i="37"/>
  <c r="I54" i="37" s="1"/>
  <c r="K50" i="37"/>
  <c r="M50" i="37"/>
  <c r="M54" i="37" s="1"/>
  <c r="O50" i="37"/>
  <c r="O54" i="37" s="1"/>
  <c r="S50" i="37"/>
  <c r="S54" i="37" s="1"/>
  <c r="W50" i="37"/>
  <c r="F50" i="37"/>
  <c r="F54" i="37" s="1"/>
  <c r="R50" i="37"/>
  <c r="V50" i="37"/>
  <c r="V54" i="37" s="1"/>
  <c r="F18" i="38"/>
  <c r="F23" i="38" s="1"/>
  <c r="J18" i="38"/>
  <c r="J23" i="38" s="1"/>
  <c r="N18" i="38"/>
  <c r="N23" i="38" s="1"/>
  <c r="R18" i="38"/>
  <c r="R23" i="38" s="1"/>
  <c r="D20" i="38"/>
  <c r="F20" i="38"/>
  <c r="F24" i="38" s="1"/>
  <c r="H20" i="38"/>
  <c r="L20" i="38"/>
  <c r="N20" i="38"/>
  <c r="N24" i="38" s="1"/>
  <c r="T20" i="38"/>
  <c r="X20" i="38"/>
  <c r="G50" i="38"/>
  <c r="G54" i="38" s="1"/>
  <c r="J50" i="38"/>
  <c r="M50" i="38"/>
  <c r="M54" i="38" s="1"/>
  <c r="O50" i="38"/>
  <c r="O54" i="38" s="1"/>
  <c r="W50" i="38"/>
  <c r="Q50" i="38"/>
  <c r="U50" i="38"/>
  <c r="U54" i="38" s="1"/>
  <c r="A54" i="38"/>
  <c r="Q21" i="37"/>
  <c r="Q25" i="37" s="1"/>
  <c r="K23" i="37"/>
  <c r="M21" i="37"/>
  <c r="M25" i="37" s="1"/>
  <c r="F23" i="35"/>
  <c r="M21" i="38"/>
  <c r="M25" i="38" s="1"/>
  <c r="C54" i="38"/>
  <c r="K54" i="38"/>
  <c r="W54" i="38"/>
  <c r="I54" i="38"/>
  <c r="D24" i="38"/>
  <c r="H24" i="38"/>
  <c r="T24" i="38"/>
  <c r="X24" i="38"/>
  <c r="F21" i="38"/>
  <c r="F25" i="38" s="1"/>
  <c r="L24" i="38"/>
  <c r="Q24" i="38"/>
  <c r="U48" i="38"/>
  <c r="U53" i="38" s="1"/>
  <c r="Q48" i="38"/>
  <c r="Q53" i="38" s="1"/>
  <c r="M48" i="38"/>
  <c r="M53" i="38" s="1"/>
  <c r="I48" i="38"/>
  <c r="I53" i="38" s="1"/>
  <c r="E48" i="38"/>
  <c r="E53" i="38" s="1"/>
  <c r="D48" i="38"/>
  <c r="D53" i="38" s="1"/>
  <c r="J48" i="38"/>
  <c r="J53" i="38" s="1"/>
  <c r="O48" i="38"/>
  <c r="O53" i="38" s="1"/>
  <c r="T48" i="38"/>
  <c r="T53" i="38" s="1"/>
  <c r="J54" i="38"/>
  <c r="A53" i="38"/>
  <c r="X54" i="38"/>
  <c r="R21" i="38"/>
  <c r="R25" i="38" s="1"/>
  <c r="F48" i="38"/>
  <c r="F53" i="38" s="1"/>
  <c r="K48" i="38"/>
  <c r="K53" i="38" s="1"/>
  <c r="P48" i="38"/>
  <c r="P53" i="38" s="1"/>
  <c r="V48" i="38"/>
  <c r="V53" i="38" s="1"/>
  <c r="F51" i="38"/>
  <c r="F55" i="38" s="1"/>
  <c r="F54" i="38"/>
  <c r="V54" i="38"/>
  <c r="U51" i="38"/>
  <c r="U55" i="38" s="1"/>
  <c r="Q54" i="38"/>
  <c r="I21" i="38"/>
  <c r="I25" i="38" s="1"/>
  <c r="N21" i="38"/>
  <c r="N25" i="38" s="1"/>
  <c r="I24" i="38"/>
  <c r="G48" i="38"/>
  <c r="G53" i="38" s="1"/>
  <c r="L48" i="38"/>
  <c r="L53" i="38" s="1"/>
  <c r="R48" i="38"/>
  <c r="R53" i="38" s="1"/>
  <c r="W48" i="38"/>
  <c r="W53" i="38" s="1"/>
  <c r="R54" i="38"/>
  <c r="A24" i="38"/>
  <c r="W20" i="38"/>
  <c r="O20" i="38"/>
  <c r="K20" i="38"/>
  <c r="G20" i="38"/>
  <c r="C20" i="38"/>
  <c r="E20" i="38"/>
  <c r="J20" i="38"/>
  <c r="P20" i="38"/>
  <c r="U20" i="38"/>
  <c r="C48" i="38"/>
  <c r="C53" i="38" s="1"/>
  <c r="H48" i="38"/>
  <c r="H53" i="38" s="1"/>
  <c r="N48" i="38"/>
  <c r="N53" i="38" s="1"/>
  <c r="S48" i="38"/>
  <c r="S53" i="38" s="1"/>
  <c r="X48" i="38"/>
  <c r="X53" i="38" s="1"/>
  <c r="N54" i="38"/>
  <c r="D18" i="38"/>
  <c r="D23" i="38" s="1"/>
  <c r="H23" i="38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D24" i="37"/>
  <c r="H24" i="37"/>
  <c r="T24" i="37"/>
  <c r="C54" i="37"/>
  <c r="G54" i="37"/>
  <c r="K54" i="37"/>
  <c r="W54" i="37"/>
  <c r="V21" i="37"/>
  <c r="V25" i="37" s="1"/>
  <c r="L24" i="37"/>
  <c r="Q24" i="37"/>
  <c r="U48" i="37"/>
  <c r="U53" i="37" s="1"/>
  <c r="Q48" i="37"/>
  <c r="Q53" i="37" s="1"/>
  <c r="M48" i="37"/>
  <c r="M53" i="37" s="1"/>
  <c r="I48" i="37"/>
  <c r="I53" i="37" s="1"/>
  <c r="E48" i="37"/>
  <c r="E53" i="37" s="1"/>
  <c r="D48" i="37"/>
  <c r="D53" i="37" s="1"/>
  <c r="J48" i="37"/>
  <c r="J53" i="37" s="1"/>
  <c r="O48" i="37"/>
  <c r="O53" i="37" s="1"/>
  <c r="T48" i="37"/>
  <c r="T53" i="37" s="1"/>
  <c r="J54" i="37"/>
  <c r="A53" i="37"/>
  <c r="X54" i="37"/>
  <c r="M24" i="37"/>
  <c r="F48" i="37"/>
  <c r="F53" i="37" s="1"/>
  <c r="K48" i="37"/>
  <c r="K53" i="37" s="1"/>
  <c r="P48" i="37"/>
  <c r="P53" i="37" s="1"/>
  <c r="V48" i="37"/>
  <c r="V53" i="37" s="1"/>
  <c r="V51" i="37"/>
  <c r="V55" i="37" s="1"/>
  <c r="U51" i="37"/>
  <c r="U55" i="37" s="1"/>
  <c r="Q54" i="37"/>
  <c r="I21" i="37"/>
  <c r="I25" i="37" s="1"/>
  <c r="N21" i="37"/>
  <c r="N25" i="37" s="1"/>
  <c r="I24" i="37"/>
  <c r="G48" i="37"/>
  <c r="G53" i="37" s="1"/>
  <c r="L48" i="37"/>
  <c r="L53" i="37" s="1"/>
  <c r="R48" i="37"/>
  <c r="R53" i="37" s="1"/>
  <c r="W48" i="37"/>
  <c r="W53" i="37" s="1"/>
  <c r="R51" i="37"/>
  <c r="R55" i="37" s="1"/>
  <c r="R54" i="37"/>
  <c r="A24" i="37"/>
  <c r="W20" i="37"/>
  <c r="S20" i="37"/>
  <c r="O20" i="37"/>
  <c r="K20" i="37"/>
  <c r="G20" i="37"/>
  <c r="C20" i="37"/>
  <c r="E20" i="37"/>
  <c r="J20" i="37"/>
  <c r="P20" i="37"/>
  <c r="U20" i="37"/>
  <c r="C48" i="37"/>
  <c r="C53" i="37" s="1"/>
  <c r="N48" i="37"/>
  <c r="N53" i="37" s="1"/>
  <c r="S48" i="37"/>
  <c r="S53" i="37" s="1"/>
  <c r="X48" i="37"/>
  <c r="X53" i="37" s="1"/>
  <c r="D18" i="37"/>
  <c r="D23" i="37" s="1"/>
  <c r="H18" i="37"/>
  <c r="H23" i="37" s="1"/>
  <c r="L18" i="37"/>
  <c r="L23" i="37" s="1"/>
  <c r="P18" i="37"/>
  <c r="P23" i="37" s="1"/>
  <c r="T18" i="37"/>
  <c r="T23" i="37" s="1"/>
  <c r="X18" i="37"/>
  <c r="X23" i="37" s="1"/>
  <c r="D50" i="37"/>
  <c r="H50" i="37"/>
  <c r="L50" i="37"/>
  <c r="P50" i="37"/>
  <c r="T50" i="37"/>
  <c r="N24" i="36"/>
  <c r="V48" i="36"/>
  <c r="V53" i="36" s="1"/>
  <c r="R48" i="36"/>
  <c r="R53" i="36" s="1"/>
  <c r="N48" i="36"/>
  <c r="N53" i="36" s="1"/>
  <c r="J48" i="36"/>
  <c r="J53" i="36" s="1"/>
  <c r="F48" i="36"/>
  <c r="F53" i="36" s="1"/>
  <c r="A53" i="36"/>
  <c r="T48" i="36"/>
  <c r="T53" i="36" s="1"/>
  <c r="P48" i="36"/>
  <c r="P53" i="36" s="1"/>
  <c r="H48" i="36"/>
  <c r="H53" i="36" s="1"/>
  <c r="U48" i="36"/>
  <c r="U53" i="36" s="1"/>
  <c r="Q48" i="36"/>
  <c r="Q53" i="36" s="1"/>
  <c r="M48" i="36"/>
  <c r="M53" i="36" s="1"/>
  <c r="I48" i="36"/>
  <c r="I53" i="36" s="1"/>
  <c r="E48" i="36"/>
  <c r="E53" i="36" s="1"/>
  <c r="X48" i="36"/>
  <c r="X53" i="36" s="1"/>
  <c r="L48" i="36"/>
  <c r="L53" i="36" s="1"/>
  <c r="D48" i="36"/>
  <c r="D53" i="36" s="1"/>
  <c r="S48" i="36"/>
  <c r="S53" i="36" s="1"/>
  <c r="J54" i="36"/>
  <c r="W48" i="36"/>
  <c r="W53" i="36" s="1"/>
  <c r="U18" i="36"/>
  <c r="U23" i="36" s="1"/>
  <c r="R21" i="36"/>
  <c r="R25" i="36" s="1"/>
  <c r="K48" i="36"/>
  <c r="K53" i="36" s="1"/>
  <c r="F54" i="36"/>
  <c r="N54" i="36"/>
  <c r="V51" i="36"/>
  <c r="V55" i="36" s="1"/>
  <c r="V54" i="36"/>
  <c r="F24" i="36"/>
  <c r="V24" i="36"/>
  <c r="G53" i="36"/>
  <c r="C48" i="36"/>
  <c r="C53" i="36" s="1"/>
  <c r="O48" i="36"/>
  <c r="O53" i="36" s="1"/>
  <c r="D18" i="36"/>
  <c r="D23" i="36" s="1"/>
  <c r="H18" i="36"/>
  <c r="H23" i="36" s="1"/>
  <c r="L18" i="36"/>
  <c r="L23" i="36" s="1"/>
  <c r="P18" i="36"/>
  <c r="P23" i="36" s="1"/>
  <c r="T18" i="36"/>
  <c r="T23" i="36" s="1"/>
  <c r="X18" i="36"/>
  <c r="X23" i="36" s="1"/>
  <c r="C20" i="36"/>
  <c r="G20" i="36"/>
  <c r="K20" i="36"/>
  <c r="O20" i="36"/>
  <c r="S20" i="36"/>
  <c r="W20" i="36"/>
  <c r="A23" i="36"/>
  <c r="A24" i="36"/>
  <c r="D50" i="36"/>
  <c r="H50" i="36"/>
  <c r="L50" i="36"/>
  <c r="P50" i="36"/>
  <c r="T50" i="36"/>
  <c r="X50" i="36"/>
  <c r="C54" i="36"/>
  <c r="G54" i="36"/>
  <c r="K54" i="36"/>
  <c r="S54" i="36"/>
  <c r="W54" i="36"/>
  <c r="E18" i="36"/>
  <c r="E23" i="36" s="1"/>
  <c r="I18" i="36"/>
  <c r="I23" i="36" s="1"/>
  <c r="M18" i="36"/>
  <c r="M23" i="36" s="1"/>
  <c r="Q18" i="36"/>
  <c r="Q23" i="36" s="1"/>
  <c r="D20" i="36"/>
  <c r="H20" i="36"/>
  <c r="L20" i="36"/>
  <c r="P20" i="36"/>
  <c r="T20" i="36"/>
  <c r="E50" i="36"/>
  <c r="I50" i="36"/>
  <c r="M50" i="36"/>
  <c r="Q50" i="36"/>
  <c r="R24" i="35"/>
  <c r="J54" i="35"/>
  <c r="U21" i="35"/>
  <c r="U25" i="35" s="1"/>
  <c r="F21" i="35"/>
  <c r="F25" i="35" s="1"/>
  <c r="F24" i="35"/>
  <c r="N21" i="35"/>
  <c r="N25" i="35" s="1"/>
  <c r="N24" i="35"/>
  <c r="V21" i="35"/>
  <c r="V25" i="35" s="1"/>
  <c r="V24" i="35"/>
  <c r="V53" i="35"/>
  <c r="R53" i="35"/>
  <c r="N53" i="35"/>
  <c r="J53" i="35"/>
  <c r="F53" i="35"/>
  <c r="U53" i="35"/>
  <c r="M53" i="35"/>
  <c r="E53" i="35"/>
  <c r="A53" i="35"/>
  <c r="X53" i="35"/>
  <c r="D53" i="35"/>
  <c r="U51" i="35"/>
  <c r="U55" i="35" s="1"/>
  <c r="F54" i="35"/>
  <c r="N51" i="35"/>
  <c r="N55" i="35" s="1"/>
  <c r="V51" i="35"/>
  <c r="V55" i="35" s="1"/>
  <c r="V54" i="35"/>
  <c r="J21" i="35"/>
  <c r="J25" i="35" s="1"/>
  <c r="R54" i="35"/>
  <c r="S51" i="35"/>
  <c r="S55" i="35" s="1"/>
  <c r="X20" i="35"/>
  <c r="G53" i="35"/>
  <c r="O53" i="35"/>
  <c r="G51" i="35"/>
  <c r="G55" i="35" s="1"/>
  <c r="W51" i="35"/>
  <c r="W55" i="35" s="1"/>
  <c r="D18" i="35"/>
  <c r="D23" i="35" s="1"/>
  <c r="H18" i="35"/>
  <c r="H23" i="35" s="1"/>
  <c r="L18" i="35"/>
  <c r="L23" i="35" s="1"/>
  <c r="P18" i="35"/>
  <c r="P23" i="35" s="1"/>
  <c r="T18" i="35"/>
  <c r="T23" i="35" s="1"/>
  <c r="X18" i="35"/>
  <c r="X23" i="35" s="1"/>
  <c r="C20" i="35"/>
  <c r="G20" i="35"/>
  <c r="K20" i="35"/>
  <c r="O20" i="35"/>
  <c r="S20" i="35"/>
  <c r="W20" i="35"/>
  <c r="A23" i="35"/>
  <c r="A24" i="35"/>
  <c r="D50" i="35"/>
  <c r="H50" i="35"/>
  <c r="L50" i="35"/>
  <c r="P50" i="35"/>
  <c r="T50" i="35"/>
  <c r="X50" i="35"/>
  <c r="C54" i="35"/>
  <c r="O54" i="35"/>
  <c r="W54" i="35"/>
  <c r="E18" i="35"/>
  <c r="E23" i="35" s="1"/>
  <c r="I18" i="35"/>
  <c r="I23" i="35" s="1"/>
  <c r="M18" i="35"/>
  <c r="M23" i="35" s="1"/>
  <c r="Q18" i="35"/>
  <c r="Q23" i="35" s="1"/>
  <c r="D20" i="35"/>
  <c r="H20" i="35"/>
  <c r="L20" i="35"/>
  <c r="P20" i="35"/>
  <c r="T20" i="35"/>
  <c r="E50" i="35"/>
  <c r="I50" i="35"/>
  <c r="M50" i="35"/>
  <c r="Q50" i="35"/>
  <c r="C49" i="34"/>
  <c r="A49" i="34"/>
  <c r="C47" i="34"/>
  <c r="A47" i="34"/>
  <c r="A53" i="34" s="1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A19" i="34"/>
  <c r="X20" i="34" s="1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A17" i="34"/>
  <c r="A23" i="34" s="1"/>
  <c r="J21" i="36" l="1"/>
  <c r="J25" i="36" s="1"/>
  <c r="F48" i="34"/>
  <c r="F53" i="34" s="1"/>
  <c r="M48" i="34"/>
  <c r="M53" i="34" s="1"/>
  <c r="N48" i="34"/>
  <c r="N53" i="34" s="1"/>
  <c r="V48" i="34"/>
  <c r="V53" i="34" s="1"/>
  <c r="C20" i="34"/>
  <c r="E20" i="34"/>
  <c r="E24" i="34" s="1"/>
  <c r="G20" i="34"/>
  <c r="G24" i="34" s="1"/>
  <c r="I20" i="34"/>
  <c r="K20" i="34"/>
  <c r="M20" i="34"/>
  <c r="M24" i="34" s="1"/>
  <c r="O20" i="34"/>
  <c r="O24" i="34" s="1"/>
  <c r="Q20" i="34"/>
  <c r="S20" i="34"/>
  <c r="U20" i="34"/>
  <c r="U24" i="34" s="1"/>
  <c r="W20" i="34"/>
  <c r="W24" i="34" s="1"/>
  <c r="A24" i="34"/>
  <c r="C48" i="34"/>
  <c r="C53" i="34" s="1"/>
  <c r="I48" i="34"/>
  <c r="I53" i="34" s="1"/>
  <c r="U48" i="34"/>
  <c r="U53" i="34" s="1"/>
  <c r="R48" i="34"/>
  <c r="R53" i="34" s="1"/>
  <c r="K54" i="35"/>
  <c r="C51" i="35"/>
  <c r="W51" i="36"/>
  <c r="W55" i="36" s="1"/>
  <c r="V21" i="36"/>
  <c r="V25" i="36" s="1"/>
  <c r="N21" i="36"/>
  <c r="N25" i="36" s="1"/>
  <c r="R21" i="37"/>
  <c r="R25" i="37" s="1"/>
  <c r="F21" i="37"/>
  <c r="F25" i="37" s="1"/>
  <c r="M51" i="38"/>
  <c r="M55" i="38" s="1"/>
  <c r="V21" i="38"/>
  <c r="V25" i="38" s="1"/>
  <c r="Q21" i="38"/>
  <c r="Q25" i="38" s="1"/>
  <c r="D18" i="34"/>
  <c r="D23" i="34" s="1"/>
  <c r="H18" i="34"/>
  <c r="H23" i="34" s="1"/>
  <c r="J18" i="34"/>
  <c r="J23" i="34" s="1"/>
  <c r="L18" i="34"/>
  <c r="L23" i="34" s="1"/>
  <c r="P18" i="34"/>
  <c r="P23" i="34" s="1"/>
  <c r="R18" i="34"/>
  <c r="R23" i="34" s="1"/>
  <c r="T18" i="34"/>
  <c r="T23" i="34" s="1"/>
  <c r="X18" i="34"/>
  <c r="X23" i="34" s="1"/>
  <c r="O51" i="37"/>
  <c r="O55" i="37" s="1"/>
  <c r="O51" i="38"/>
  <c r="O55" i="38" s="1"/>
  <c r="X21" i="38"/>
  <c r="X25" i="38" s="1"/>
  <c r="O18" i="34"/>
  <c r="E48" i="34"/>
  <c r="E53" i="34" s="1"/>
  <c r="G48" i="34"/>
  <c r="G53" i="34" s="1"/>
  <c r="K48" i="34"/>
  <c r="K53" i="34" s="1"/>
  <c r="Q48" i="34"/>
  <c r="Q53" i="34" s="1"/>
  <c r="J48" i="34"/>
  <c r="J53" i="34" s="1"/>
  <c r="O48" i="34"/>
  <c r="O53" i="34" s="1"/>
  <c r="S48" i="34"/>
  <c r="S53" i="34" s="1"/>
  <c r="W48" i="34"/>
  <c r="W53" i="34" s="1"/>
  <c r="W51" i="37"/>
  <c r="W55" i="37" s="1"/>
  <c r="K51" i="37"/>
  <c r="K55" i="37" s="1"/>
  <c r="S51" i="36"/>
  <c r="S55" i="36" s="1"/>
  <c r="M21" i="36"/>
  <c r="M25" i="36" s="1"/>
  <c r="X21" i="37"/>
  <c r="X25" i="37" s="1"/>
  <c r="J51" i="36"/>
  <c r="J55" i="36" s="1"/>
  <c r="E51" i="38"/>
  <c r="E55" i="38" s="1"/>
  <c r="C51" i="37"/>
  <c r="H21" i="37"/>
  <c r="H25" i="37" s="1"/>
  <c r="K51" i="36"/>
  <c r="K55" i="36" s="1"/>
  <c r="F51" i="36"/>
  <c r="F55" i="36" s="1"/>
  <c r="Y53" i="36"/>
  <c r="R51" i="35"/>
  <c r="R55" i="35" s="1"/>
  <c r="U21" i="36"/>
  <c r="U25" i="36" s="1"/>
  <c r="H21" i="38"/>
  <c r="H25" i="38" s="1"/>
  <c r="J51" i="35"/>
  <c r="J55" i="35" s="1"/>
  <c r="N51" i="36"/>
  <c r="N55" i="36" s="1"/>
  <c r="F51" i="37"/>
  <c r="F55" i="37" s="1"/>
  <c r="M51" i="37"/>
  <c r="M55" i="37" s="1"/>
  <c r="E51" i="37"/>
  <c r="E55" i="37" s="1"/>
  <c r="Y23" i="38"/>
  <c r="Y23" i="37"/>
  <c r="I21" i="35"/>
  <c r="I25" i="35" s="1"/>
  <c r="E21" i="36"/>
  <c r="E25" i="36" s="1"/>
  <c r="G51" i="36"/>
  <c r="G55" i="36" s="1"/>
  <c r="O51" i="35"/>
  <c r="O55" i="35" s="1"/>
  <c r="F51" i="35"/>
  <c r="F55" i="35" s="1"/>
  <c r="Y53" i="35"/>
  <c r="L54" i="38"/>
  <c r="L51" i="38"/>
  <c r="L55" i="38" s="1"/>
  <c r="C55" i="38"/>
  <c r="Y53" i="38"/>
  <c r="E21" i="38"/>
  <c r="E25" i="38" s="1"/>
  <c r="E24" i="38"/>
  <c r="O21" i="38"/>
  <c r="O25" i="38" s="1"/>
  <c r="O24" i="38"/>
  <c r="X51" i="38"/>
  <c r="X55" i="38" s="1"/>
  <c r="T21" i="38"/>
  <c r="T25" i="38" s="1"/>
  <c r="D21" i="38"/>
  <c r="D25" i="38" s="1"/>
  <c r="H51" i="38"/>
  <c r="H55" i="38" s="1"/>
  <c r="H54" i="38"/>
  <c r="U21" i="38"/>
  <c r="U25" i="38" s="1"/>
  <c r="U24" i="38"/>
  <c r="C21" i="38"/>
  <c r="C24" i="38"/>
  <c r="S21" i="38"/>
  <c r="S25" i="38" s="1"/>
  <c r="S24" i="38"/>
  <c r="V51" i="38"/>
  <c r="V55" i="38" s="1"/>
  <c r="I51" i="38"/>
  <c r="I55" i="38" s="1"/>
  <c r="S51" i="38"/>
  <c r="S55" i="38" s="1"/>
  <c r="G51" i="38"/>
  <c r="G55" i="38" s="1"/>
  <c r="T54" i="38"/>
  <c r="T51" i="38"/>
  <c r="T55" i="38" s="1"/>
  <c r="D54" i="38"/>
  <c r="D51" i="38"/>
  <c r="D55" i="38" s="1"/>
  <c r="P24" i="38"/>
  <c r="P21" i="38"/>
  <c r="P25" i="38" s="1"/>
  <c r="G21" i="38"/>
  <c r="G25" i="38" s="1"/>
  <c r="G24" i="38"/>
  <c r="W21" i="38"/>
  <c r="W25" i="38" s="1"/>
  <c r="W24" i="38"/>
  <c r="J51" i="38"/>
  <c r="J55" i="38" s="1"/>
  <c r="Q51" i="38"/>
  <c r="Q55" i="38" s="1"/>
  <c r="P51" i="38"/>
  <c r="P55" i="38" s="1"/>
  <c r="P54" i="38"/>
  <c r="N51" i="38"/>
  <c r="N55" i="38" s="1"/>
  <c r="J24" i="38"/>
  <c r="J21" i="38"/>
  <c r="J25" i="38" s="1"/>
  <c r="K24" i="38"/>
  <c r="K21" i="38"/>
  <c r="K25" i="38" s="1"/>
  <c r="L21" i="38"/>
  <c r="L25" i="38" s="1"/>
  <c r="W51" i="38"/>
  <c r="W55" i="38" s="1"/>
  <c r="K51" i="38"/>
  <c r="K55" i="38" s="1"/>
  <c r="C51" i="38"/>
  <c r="U21" i="37"/>
  <c r="U25" i="37" s="1"/>
  <c r="U24" i="37"/>
  <c r="S21" i="37"/>
  <c r="S25" i="37" s="1"/>
  <c r="S24" i="37"/>
  <c r="T54" i="37"/>
  <c r="T51" i="37"/>
  <c r="T55" i="37" s="1"/>
  <c r="D54" i="37"/>
  <c r="D51" i="37"/>
  <c r="D55" i="37" s="1"/>
  <c r="P24" i="37"/>
  <c r="P21" i="37"/>
  <c r="P25" i="37" s="1"/>
  <c r="G21" i="37"/>
  <c r="G25" i="37" s="1"/>
  <c r="G24" i="37"/>
  <c r="W21" i="37"/>
  <c r="W25" i="37" s="1"/>
  <c r="W24" i="37"/>
  <c r="J51" i="37"/>
  <c r="J55" i="37" s="1"/>
  <c r="L21" i="37"/>
  <c r="L25" i="37" s="1"/>
  <c r="P51" i="37"/>
  <c r="P55" i="37" s="1"/>
  <c r="P54" i="37"/>
  <c r="N51" i="37"/>
  <c r="N55" i="37" s="1"/>
  <c r="J24" i="37"/>
  <c r="J21" i="37"/>
  <c r="J25" i="37" s="1"/>
  <c r="K24" i="37"/>
  <c r="K21" i="37"/>
  <c r="K25" i="37" s="1"/>
  <c r="S51" i="37"/>
  <c r="S55" i="37" s="1"/>
  <c r="G51" i="37"/>
  <c r="G55" i="37" s="1"/>
  <c r="X51" i="37"/>
  <c r="X55" i="37" s="1"/>
  <c r="T21" i="37"/>
  <c r="T25" i="37" s="1"/>
  <c r="D21" i="37"/>
  <c r="D25" i="37" s="1"/>
  <c r="H51" i="37"/>
  <c r="H55" i="37" s="1"/>
  <c r="H54" i="37"/>
  <c r="C21" i="37"/>
  <c r="C24" i="37"/>
  <c r="L54" i="37"/>
  <c r="L51" i="37"/>
  <c r="L55" i="37" s="1"/>
  <c r="C55" i="37"/>
  <c r="Y53" i="37"/>
  <c r="E21" i="37"/>
  <c r="E25" i="37" s="1"/>
  <c r="E24" i="37"/>
  <c r="O21" i="37"/>
  <c r="O25" i="37" s="1"/>
  <c r="O24" i="37"/>
  <c r="Q51" i="37"/>
  <c r="Q55" i="37" s="1"/>
  <c r="I51" i="37"/>
  <c r="I55" i="37" s="1"/>
  <c r="M51" i="36"/>
  <c r="M55" i="36" s="1"/>
  <c r="M54" i="36"/>
  <c r="P24" i="36"/>
  <c r="P21" i="36"/>
  <c r="P25" i="36" s="1"/>
  <c r="P54" i="36"/>
  <c r="P51" i="36"/>
  <c r="P55" i="36" s="1"/>
  <c r="O24" i="36"/>
  <c r="O21" i="36"/>
  <c r="O25" i="36" s="1"/>
  <c r="I51" i="36"/>
  <c r="I55" i="36" s="1"/>
  <c r="I54" i="36"/>
  <c r="L21" i="36"/>
  <c r="L25" i="36" s="1"/>
  <c r="L24" i="36"/>
  <c r="Y23" i="36"/>
  <c r="U51" i="36"/>
  <c r="U55" i="36" s="1"/>
  <c r="E51" i="36"/>
  <c r="E55" i="36" s="1"/>
  <c r="E54" i="36"/>
  <c r="H24" i="36"/>
  <c r="H21" i="36"/>
  <c r="H25" i="36" s="1"/>
  <c r="X54" i="36"/>
  <c r="X51" i="36"/>
  <c r="X55" i="36" s="1"/>
  <c r="H54" i="36"/>
  <c r="H51" i="36"/>
  <c r="H55" i="36" s="1"/>
  <c r="W24" i="36"/>
  <c r="W21" i="36"/>
  <c r="W25" i="36" s="1"/>
  <c r="G24" i="36"/>
  <c r="G21" i="36"/>
  <c r="G25" i="36" s="1"/>
  <c r="C55" i="36"/>
  <c r="X21" i="36"/>
  <c r="X25" i="36" s="1"/>
  <c r="C51" i="36"/>
  <c r="Q21" i="36"/>
  <c r="Q25" i="36" s="1"/>
  <c r="L54" i="36"/>
  <c r="L51" i="36"/>
  <c r="L55" i="36" s="1"/>
  <c r="K24" i="36"/>
  <c r="K21" i="36"/>
  <c r="K25" i="36" s="1"/>
  <c r="R51" i="36"/>
  <c r="R55" i="36" s="1"/>
  <c r="Q51" i="36"/>
  <c r="Q55" i="36" s="1"/>
  <c r="Q54" i="36"/>
  <c r="T24" i="36"/>
  <c r="T21" i="36"/>
  <c r="T25" i="36" s="1"/>
  <c r="D24" i="36"/>
  <c r="D21" i="36"/>
  <c r="D25" i="36" s="1"/>
  <c r="T54" i="36"/>
  <c r="T51" i="36"/>
  <c r="T55" i="36" s="1"/>
  <c r="D54" i="36"/>
  <c r="D51" i="36"/>
  <c r="D55" i="36" s="1"/>
  <c r="S24" i="36"/>
  <c r="S21" i="36"/>
  <c r="S25" i="36" s="1"/>
  <c r="C24" i="36"/>
  <c r="C21" i="36"/>
  <c r="O51" i="36"/>
  <c r="O55" i="36" s="1"/>
  <c r="I21" i="36"/>
  <c r="I25" i="36" s="1"/>
  <c r="M51" i="35"/>
  <c r="M55" i="35" s="1"/>
  <c r="M54" i="35"/>
  <c r="P21" i="35"/>
  <c r="P25" i="35" s="1"/>
  <c r="P24" i="35"/>
  <c r="P54" i="35"/>
  <c r="P51" i="35"/>
  <c r="P55" i="35" s="1"/>
  <c r="Q21" i="35"/>
  <c r="Q25" i="35" s="1"/>
  <c r="I51" i="35"/>
  <c r="I55" i="35" s="1"/>
  <c r="I54" i="35"/>
  <c r="L54" i="35"/>
  <c r="L51" i="35"/>
  <c r="L55" i="35" s="1"/>
  <c r="K24" i="35"/>
  <c r="K21" i="35"/>
  <c r="K25" i="35" s="1"/>
  <c r="E51" i="35"/>
  <c r="E55" i="35" s="1"/>
  <c r="E54" i="35"/>
  <c r="H24" i="35"/>
  <c r="H21" i="35"/>
  <c r="H25" i="35" s="1"/>
  <c r="X54" i="35"/>
  <c r="X51" i="35"/>
  <c r="X55" i="35" s="1"/>
  <c r="H54" i="35"/>
  <c r="H51" i="35"/>
  <c r="H55" i="35" s="1"/>
  <c r="W24" i="35"/>
  <c r="W21" i="35"/>
  <c r="W25" i="35" s="1"/>
  <c r="G24" i="35"/>
  <c r="G21" i="35"/>
  <c r="G25" i="35" s="1"/>
  <c r="M21" i="35"/>
  <c r="M25" i="35" s="1"/>
  <c r="O24" i="35"/>
  <c r="O21" i="35"/>
  <c r="O25" i="35" s="1"/>
  <c r="L24" i="35"/>
  <c r="L21" i="35"/>
  <c r="L25" i="35" s="1"/>
  <c r="Y23" i="35"/>
  <c r="C55" i="35"/>
  <c r="Q51" i="35"/>
  <c r="Q55" i="35" s="1"/>
  <c r="Q54" i="35"/>
  <c r="T24" i="35"/>
  <c r="T21" i="35"/>
  <c r="T25" i="35" s="1"/>
  <c r="D24" i="35"/>
  <c r="D21" i="35"/>
  <c r="D25" i="35" s="1"/>
  <c r="T54" i="35"/>
  <c r="T51" i="35"/>
  <c r="T55" i="35" s="1"/>
  <c r="D54" i="35"/>
  <c r="D51" i="35"/>
  <c r="D55" i="35" s="1"/>
  <c r="S24" i="35"/>
  <c r="S21" i="35"/>
  <c r="S25" i="35" s="1"/>
  <c r="C24" i="35"/>
  <c r="C21" i="35"/>
  <c r="X21" i="35"/>
  <c r="X25" i="35" s="1"/>
  <c r="X24" i="35"/>
  <c r="E21" i="35"/>
  <c r="E25" i="35" s="1"/>
  <c r="C24" i="34"/>
  <c r="K24" i="34"/>
  <c r="S24" i="34"/>
  <c r="I24" i="34"/>
  <c r="Q24" i="34"/>
  <c r="X21" i="34"/>
  <c r="X25" i="34" s="1"/>
  <c r="X24" i="34"/>
  <c r="U50" i="34"/>
  <c r="Q50" i="34"/>
  <c r="M50" i="34"/>
  <c r="I50" i="34"/>
  <c r="E50" i="34"/>
  <c r="A54" i="34"/>
  <c r="W50" i="34"/>
  <c r="S50" i="34"/>
  <c r="O50" i="34"/>
  <c r="K50" i="34"/>
  <c r="G50" i="34"/>
  <c r="C50" i="34"/>
  <c r="N50" i="34"/>
  <c r="V50" i="34"/>
  <c r="H50" i="34"/>
  <c r="P50" i="34"/>
  <c r="X50" i="34"/>
  <c r="U18" i="34"/>
  <c r="U23" i="34" s="1"/>
  <c r="Q18" i="34"/>
  <c r="Q23" i="34" s="1"/>
  <c r="M18" i="34"/>
  <c r="M23" i="34" s="1"/>
  <c r="I18" i="34"/>
  <c r="I23" i="34" s="1"/>
  <c r="E18" i="34"/>
  <c r="E23" i="34" s="1"/>
  <c r="W18" i="34"/>
  <c r="W23" i="34" s="1"/>
  <c r="S18" i="34"/>
  <c r="S23" i="34" s="1"/>
  <c r="O23" i="34"/>
  <c r="K18" i="34"/>
  <c r="K23" i="34" s="1"/>
  <c r="G18" i="34"/>
  <c r="G23" i="34" s="1"/>
  <c r="C18" i="34"/>
  <c r="C23" i="34" s="1"/>
  <c r="F18" i="34"/>
  <c r="F23" i="34" s="1"/>
  <c r="N18" i="34"/>
  <c r="N23" i="34" s="1"/>
  <c r="V18" i="34"/>
  <c r="V23" i="34" s="1"/>
  <c r="J50" i="34"/>
  <c r="R50" i="34"/>
  <c r="F50" i="34"/>
  <c r="D50" i="34"/>
  <c r="L50" i="34"/>
  <c r="T50" i="34"/>
  <c r="F20" i="34"/>
  <c r="J20" i="34"/>
  <c r="N20" i="34"/>
  <c r="R20" i="34"/>
  <c r="V20" i="34"/>
  <c r="D48" i="34"/>
  <c r="D53" i="34" s="1"/>
  <c r="H48" i="34"/>
  <c r="H53" i="34" s="1"/>
  <c r="L48" i="34"/>
  <c r="L53" i="34" s="1"/>
  <c r="P48" i="34"/>
  <c r="P53" i="34" s="1"/>
  <c r="T48" i="34"/>
  <c r="T53" i="34" s="1"/>
  <c r="X48" i="34"/>
  <c r="X53" i="34" s="1"/>
  <c r="D20" i="34"/>
  <c r="H20" i="34"/>
  <c r="L20" i="34"/>
  <c r="P20" i="34"/>
  <c r="T20" i="34"/>
  <c r="Y54" i="36" l="1"/>
  <c r="W21" i="34"/>
  <c r="W25" i="34" s="1"/>
  <c r="Y54" i="37"/>
  <c r="Y53" i="34"/>
  <c r="Q21" i="34"/>
  <c r="Q25" i="34" s="1"/>
  <c r="U21" i="34"/>
  <c r="U25" i="34" s="1"/>
  <c r="O21" i="34"/>
  <c r="O25" i="34" s="1"/>
  <c r="M21" i="34"/>
  <c r="M25" i="34" s="1"/>
  <c r="Y54" i="38"/>
  <c r="Y55" i="37"/>
  <c r="Y54" i="35"/>
  <c r="G21" i="34"/>
  <c r="G25" i="34" s="1"/>
  <c r="E21" i="34"/>
  <c r="E25" i="34" s="1"/>
  <c r="Y55" i="38"/>
  <c r="Y24" i="38"/>
  <c r="C25" i="38"/>
  <c r="Y25" i="38" s="1"/>
  <c r="Y24" i="37"/>
  <c r="C25" i="37"/>
  <c r="Y25" i="37" s="1"/>
  <c r="Y24" i="36"/>
  <c r="C25" i="36"/>
  <c r="Y25" i="36" s="1"/>
  <c r="Y55" i="36"/>
  <c r="Y24" i="35"/>
  <c r="C25" i="35"/>
  <c r="Y25" i="35" s="1"/>
  <c r="Y55" i="35"/>
  <c r="T21" i="34"/>
  <c r="T25" i="34" s="1"/>
  <c r="T24" i="34"/>
  <c r="D21" i="34"/>
  <c r="D25" i="34" s="1"/>
  <c r="D24" i="34"/>
  <c r="R21" i="34"/>
  <c r="R25" i="34" s="1"/>
  <c r="R24" i="34"/>
  <c r="J54" i="34"/>
  <c r="J51" i="34"/>
  <c r="J55" i="34" s="1"/>
  <c r="Y23" i="34"/>
  <c r="C25" i="34"/>
  <c r="P54" i="34"/>
  <c r="P51" i="34"/>
  <c r="P55" i="34" s="1"/>
  <c r="C51" i="34"/>
  <c r="C54" i="34"/>
  <c r="S51" i="34"/>
  <c r="S55" i="34" s="1"/>
  <c r="S54" i="34"/>
  <c r="I51" i="34"/>
  <c r="I55" i="34" s="1"/>
  <c r="I54" i="34"/>
  <c r="P21" i="34"/>
  <c r="P25" i="34" s="1"/>
  <c r="P24" i="34"/>
  <c r="N21" i="34"/>
  <c r="N25" i="34" s="1"/>
  <c r="N24" i="34"/>
  <c r="L54" i="34"/>
  <c r="L51" i="34"/>
  <c r="L55" i="34" s="1"/>
  <c r="H54" i="34"/>
  <c r="H51" i="34"/>
  <c r="H55" i="34" s="1"/>
  <c r="G51" i="34"/>
  <c r="G55" i="34" s="1"/>
  <c r="G54" i="34"/>
  <c r="W51" i="34"/>
  <c r="W55" i="34" s="1"/>
  <c r="W54" i="34"/>
  <c r="M51" i="34"/>
  <c r="M55" i="34" s="1"/>
  <c r="M54" i="34"/>
  <c r="L21" i="34"/>
  <c r="L25" i="34" s="1"/>
  <c r="L24" i="34"/>
  <c r="J21" i="34"/>
  <c r="J25" i="34" s="1"/>
  <c r="J24" i="34"/>
  <c r="D54" i="34"/>
  <c r="D51" i="34"/>
  <c r="D55" i="34" s="1"/>
  <c r="F54" i="34"/>
  <c r="F51" i="34"/>
  <c r="F55" i="34" s="1"/>
  <c r="V54" i="34"/>
  <c r="V51" i="34"/>
  <c r="V55" i="34" s="1"/>
  <c r="K51" i="34"/>
  <c r="K55" i="34" s="1"/>
  <c r="K54" i="34"/>
  <c r="Q51" i="34"/>
  <c r="Q55" i="34" s="1"/>
  <c r="Q54" i="34"/>
  <c r="I21" i="34"/>
  <c r="I25" i="34" s="1"/>
  <c r="S21" i="34"/>
  <c r="S25" i="34" s="1"/>
  <c r="K21" i="34"/>
  <c r="K25" i="34" s="1"/>
  <c r="C21" i="34"/>
  <c r="T54" i="34"/>
  <c r="T51" i="34"/>
  <c r="T55" i="34" s="1"/>
  <c r="H21" i="34"/>
  <c r="H25" i="34" s="1"/>
  <c r="H24" i="34"/>
  <c r="V21" i="34"/>
  <c r="V25" i="34" s="1"/>
  <c r="V24" i="34"/>
  <c r="F21" i="34"/>
  <c r="F25" i="34" s="1"/>
  <c r="F24" i="34"/>
  <c r="R54" i="34"/>
  <c r="R51" i="34"/>
  <c r="R55" i="34" s="1"/>
  <c r="X54" i="34"/>
  <c r="X51" i="34"/>
  <c r="X55" i="34" s="1"/>
  <c r="N54" i="34"/>
  <c r="N51" i="34"/>
  <c r="N55" i="34" s="1"/>
  <c r="O51" i="34"/>
  <c r="O55" i="34" s="1"/>
  <c r="O54" i="34"/>
  <c r="E51" i="34"/>
  <c r="E55" i="34" s="1"/>
  <c r="E54" i="34"/>
  <c r="U51" i="34"/>
  <c r="U55" i="34" s="1"/>
  <c r="U54" i="34"/>
  <c r="Y24" i="34" l="1"/>
  <c r="Y25" i="34"/>
  <c r="Y54" i="34"/>
  <c r="C55" i="34"/>
  <c r="Y55" i="34" s="1"/>
</calcChain>
</file>

<file path=xl/sharedStrings.xml><?xml version="1.0" encoding="utf-8"?>
<sst xmlns="http://schemas.openxmlformats.org/spreadsheetml/2006/main" count="452" uniqueCount="120">
  <si>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</si>
  <si>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</si>
  <si>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</si>
  <si>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</si>
  <si>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</si>
  <si>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</si>
  <si>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</si>
  <si>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</si>
  <si>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</si>
  <si>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</si>
  <si>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</si>
  <si>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</si>
  <si>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</si>
  <si>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</si>
  <si>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</si>
  <si>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</si>
  <si>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</si>
  <si>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</si>
  <si>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</si>
  <si>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</si>
  <si>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</si>
  <si>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</si>
  <si>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</si>
  <si>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</si>
  <si>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կարտոֆիլ</t>
  </si>
  <si>
    <t>սոխ</t>
  </si>
  <si>
    <t>հնդկաձավար</t>
  </si>
  <si>
    <t>շոկոլադ</t>
  </si>
  <si>
    <t>հաց</t>
  </si>
  <si>
    <t>աղ</t>
  </si>
  <si>
    <t>միս</t>
  </si>
  <si>
    <t>միրգ</t>
  </si>
  <si>
    <t>պանիր</t>
  </si>
  <si>
    <t>աղցան</t>
  </si>
  <si>
    <t>մածուն</t>
  </si>
  <si>
    <t>ձեթ</t>
  </si>
  <si>
    <t>գազար</t>
  </si>
  <si>
    <t>կաղամբ</t>
  </si>
  <si>
    <t>վերմիշել</t>
  </si>
  <si>
    <t>կանաչի</t>
  </si>
  <si>
    <t>խնձոր</t>
  </si>
  <si>
    <t>կարագ</t>
  </si>
  <si>
    <t xml:space="preserve">  պանիր</t>
  </si>
  <si>
    <t xml:space="preserve">  հաց</t>
  </si>
  <si>
    <t>ջեմ</t>
  </si>
  <si>
    <t>կարտոֆիլի  պյուրե</t>
  </si>
  <si>
    <t>կ.բրինձ</t>
  </si>
  <si>
    <t>ձու1/10</t>
  </si>
  <si>
    <t>շաքարավազ</t>
  </si>
  <si>
    <t>ալյուր</t>
  </si>
  <si>
    <t>Սպաս</t>
  </si>
  <si>
    <t>թթվասեր</t>
  </si>
  <si>
    <t>կաթնաշոր</t>
  </si>
  <si>
    <t>հավի կրծքամիս</t>
  </si>
  <si>
    <t>ձավար</t>
  </si>
  <si>
    <t>ձու</t>
  </si>
  <si>
    <t>հավ</t>
  </si>
  <si>
    <t>բրինձ</t>
  </si>
  <si>
    <t>մակարոն</t>
  </si>
  <si>
    <t xml:space="preserve">   հաց</t>
  </si>
  <si>
    <t xml:space="preserve">   միրգ</t>
  </si>
  <si>
    <t xml:space="preserve">  միրգ</t>
  </si>
  <si>
    <t>բազուկ</t>
  </si>
  <si>
    <r>
      <t xml:space="preserve">ÀÝ¹. 1 »ñ»Ë. </t>
    </r>
    <r>
      <rPr>
        <i/>
        <sz val="9"/>
        <rFont val="Arial LatArm"/>
        <family val="2"/>
      </rPr>
      <t>Ý+×</t>
    </r>
  </si>
  <si>
    <r>
      <t xml:space="preserve">ÀÝ¹..µ³ó ¿ ÃáÕÝ </t>
    </r>
    <r>
      <rPr>
        <i/>
        <sz val="9"/>
        <rFont val="Arial LatArm"/>
        <family val="2"/>
      </rPr>
      <t>Ý+×</t>
    </r>
  </si>
  <si>
    <r>
      <t xml:space="preserve">ÀÝ¹. 1»ñ»Ë. Ñ³Ùª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</si>
  <si>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r>
      <t xml:space="preserve">ÀÝ¹. µ³ó ¿ ÃáÕÝª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</si>
  <si>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t>կառալյոկ</t>
  </si>
  <si>
    <t>վերմիշելով փլավ</t>
  </si>
  <si>
    <t>վերմիշելով  փլավ</t>
  </si>
  <si>
    <t>Ընդ.  Բաց  է  թող  ն+ճ</t>
  </si>
  <si>
    <t>բանան</t>
  </si>
  <si>
    <t>մանդարին</t>
  </si>
  <si>
    <t>նարինջ</t>
  </si>
  <si>
    <t>բիսկվիթ1/10</t>
  </si>
  <si>
    <t>հաց  պանիր</t>
  </si>
  <si>
    <t xml:space="preserve">հաց   </t>
  </si>
  <si>
    <t>գազար,պանիր</t>
  </si>
  <si>
    <t>ջեմ  հաց</t>
  </si>
  <si>
    <t>ձոթ</t>
  </si>
  <si>
    <t>խնձեր</t>
  </si>
  <si>
    <t>0.1</t>
  </si>
  <si>
    <t>կարտոֆիլի պյ.</t>
  </si>
  <si>
    <t>կիտրոն</t>
  </si>
  <si>
    <t>ձու 1/2. Կարագ</t>
  </si>
  <si>
    <t>մսով մակարոնով  փլավ</t>
  </si>
  <si>
    <t>եգիպտացորեն</t>
  </si>
  <si>
    <t xml:space="preserve">   հաց  մածուն</t>
  </si>
  <si>
    <t>թեյ,կարագ</t>
  </si>
  <si>
    <t>ձու,  պանիր</t>
  </si>
  <si>
    <t xml:space="preserve"> գազար</t>
  </si>
  <si>
    <t>հավի կրծքամիսով խճողակ</t>
  </si>
  <si>
    <t>կաթ</t>
  </si>
  <si>
    <t>մաննի</t>
  </si>
  <si>
    <t xml:space="preserve"> մաննի</t>
  </si>
  <si>
    <t xml:space="preserve">   պանիր թեյ</t>
  </si>
  <si>
    <t>հավով բրնձով  փլավ</t>
  </si>
  <si>
    <t xml:space="preserve">  տ.կարտոֆիլ</t>
  </si>
  <si>
    <t xml:space="preserve">  աղցան</t>
  </si>
  <si>
    <t xml:space="preserve">  հնդկաձավարով  փլավ</t>
  </si>
  <si>
    <t>հավով  բրնձով   ապուր</t>
  </si>
  <si>
    <t>թեյ,պանիր</t>
  </si>
  <si>
    <t>կաթնաշոր  թթվասեր</t>
  </si>
  <si>
    <t xml:space="preserve"> </t>
  </si>
  <si>
    <t>մսով Բորշչ</t>
  </si>
  <si>
    <t>տ. Կարտոֆիլ</t>
  </si>
  <si>
    <t xml:space="preserve">    ջեմ,  կարագ, պանիր</t>
  </si>
  <si>
    <t>, բրնձով շիլա</t>
  </si>
  <si>
    <t>պանիր,  թեյ</t>
  </si>
  <si>
    <t>________</t>
  </si>
  <si>
    <t>մսով հնդկաձավարով փլավ</t>
  </si>
  <si>
    <t xml:space="preserve"> թթվասեր</t>
  </si>
  <si>
    <t>թխվածքաբլիթ1/10</t>
  </si>
  <si>
    <t>սոդա</t>
  </si>
  <si>
    <t>թեյ, հալվա</t>
  </si>
  <si>
    <t>հալվա</t>
  </si>
  <si>
    <t>հավով վերմիշելով ապուր</t>
  </si>
  <si>
    <t>հավ կրծքամիս</t>
  </si>
  <si>
    <t>մածուն, հաց</t>
  </si>
  <si>
    <t>հավի կրծքամիս,խաշած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</si>
</sst>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i/>
      <sz val="9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left" vertical="center" textRotation="90" wrapText="1"/>
      <protection locked="0"/>
    </xf>
    <xf numFmtId="0" fontId="6" fillId="2" borderId="8" xfId="0" applyFont="1" applyFill="1" applyBorder="1" applyAlignment="1" applyProtection="1">
      <alignment horizontal="left" vertical="center" textRotation="90" wrapText="1"/>
      <protection locked="0"/>
    </xf>
    <xf numFmtId="0" fontId="6" fillId="0" borderId="0" xfId="0" applyFont="1" applyAlignment="1" applyProtection="1">
      <alignment horizontal="center" vertical="center" textRotation="90"/>
      <protection locked="0"/>
    </xf>
    <xf numFmtId="0" fontId="6" fillId="2" borderId="16" xfId="0" applyFont="1" applyFill="1" applyBorder="1" applyAlignment="1" applyProtection="1">
      <alignment horizontal="center" vertical="center" textRotation="90"/>
      <protection locked="0"/>
    </xf>
    <xf numFmtId="0" fontId="6" fillId="2" borderId="10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6" fillId="2" borderId="18" xfId="0" applyFont="1" applyFill="1" applyBorder="1" applyProtection="1"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6" fillId="0" borderId="19" xfId="0" applyFont="1" applyBorder="1" applyProtection="1"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6" fillId="0" borderId="23" xfId="0" applyFont="1" applyBorder="1" applyProtection="1"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24" xfId="0" applyFont="1" applyBorder="1" applyProtection="1"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2" fillId="3" borderId="2" xfId="0" applyNumberFormat="1" applyFont="1" applyFill="1" applyBorder="1" applyProtection="1">
      <protection locked="0"/>
    </xf>
    <xf numFmtId="164" fontId="2" fillId="3" borderId="17" xfId="0" applyNumberFormat="1" applyFont="1" applyFill="1" applyBorder="1" applyProtection="1">
      <protection locked="0"/>
    </xf>
    <xf numFmtId="164" fontId="2" fillId="3" borderId="18" xfId="0" applyNumberFormat="1" applyFont="1" applyFill="1" applyBorder="1" applyProtection="1">
      <protection locked="0"/>
    </xf>
    <xf numFmtId="164" fontId="2" fillId="3" borderId="22" xfId="0" applyNumberFormat="1" applyFont="1" applyFill="1" applyBorder="1" applyProtection="1">
      <protection locked="0"/>
    </xf>
    <xf numFmtId="164" fontId="2" fillId="3" borderId="25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0" borderId="15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9" workbookViewId="0">
      <selection activeCell="I40" sqref="I40"/>
    </sheetView>
  </sheetViews>
  <sheetFormatPr defaultRowHeight="10.5" x14ac:dyDescent="0.15"/>
  <cols>
    <col min="1" max="1" width="3.140625" style="9" customWidth="1"/>
    <col min="2" max="2" width="17" style="9" customWidth="1"/>
    <col min="3" max="21" width="5" style="9" customWidth="1"/>
    <col min="22" max="24" width="5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ht="12" x14ac:dyDescent="0.2">
      <c r="A1" s="59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59"/>
      <c r="L1" s="6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  <c r="W1" s="59"/>
      <c r="X1" s="59"/>
      <c r="Y1" s="59"/>
    </row>
    <row r="2" spans="1:25" ht="12" x14ac:dyDescent="0.2">
      <c r="A2" s="59"/>
      <c r="B2" s="61" t="s">
        <v>109</v>
      </c>
      <c r="C2" s="62">
        <v>1</v>
      </c>
      <c r="D2" s="62">
        <v>1</v>
      </c>
      <c r="E2" s="63"/>
      <c r="F2" s="63"/>
      <c r="G2" s="63"/>
      <c r="H2" s="63"/>
      <c r="I2" s="63"/>
      <c r="J2" s="63"/>
      <c r="K2" s="59"/>
      <c r="L2" s="59"/>
      <c r="M2" s="59"/>
      <c r="N2" s="59"/>
      <c r="O2" s="59"/>
      <c r="P2" s="103">
        <v>43045</v>
      </c>
      <c r="Q2" s="103"/>
      <c r="R2" s="103"/>
      <c r="S2" s="103"/>
      <c r="T2" s="63"/>
      <c r="U2" s="63"/>
      <c r="V2" s="63"/>
      <c r="W2" s="59"/>
      <c r="X2" s="59"/>
      <c r="Y2" s="59"/>
    </row>
    <row r="3" spans="1:25" ht="12" x14ac:dyDescent="0.2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64"/>
      <c r="X3" s="64"/>
      <c r="Y3" s="65"/>
    </row>
    <row r="4" spans="1:25" ht="55.5" thickBot="1" x14ac:dyDescent="0.25">
      <c r="A4" s="106"/>
      <c r="B4" s="107"/>
      <c r="C4" s="66" t="s">
        <v>28</v>
      </c>
      <c r="D4" s="67" t="s">
        <v>41</v>
      </c>
      <c r="E4" s="68" t="s">
        <v>32</v>
      </c>
      <c r="F4" s="68" t="s">
        <v>79</v>
      </c>
      <c r="G4" s="68" t="s">
        <v>46</v>
      </c>
      <c r="H4" s="68" t="s">
        <v>48</v>
      </c>
      <c r="I4" s="69" t="s">
        <v>56</v>
      </c>
      <c r="J4" s="68" t="s">
        <v>36</v>
      </c>
      <c r="K4" s="68" t="s">
        <v>38</v>
      </c>
      <c r="L4" s="68" t="s">
        <v>24</v>
      </c>
      <c r="M4" s="68" t="s">
        <v>25</v>
      </c>
      <c r="N4" s="69" t="s">
        <v>34</v>
      </c>
      <c r="O4" s="68" t="s">
        <v>47</v>
      </c>
      <c r="P4" s="68" t="s">
        <v>49</v>
      </c>
      <c r="Q4" s="68" t="s">
        <v>71</v>
      </c>
      <c r="R4" s="68" t="s">
        <v>80</v>
      </c>
      <c r="S4" s="68" t="s">
        <v>39</v>
      </c>
      <c r="T4" s="68" t="s">
        <v>29</v>
      </c>
      <c r="U4" s="69" t="s">
        <v>44</v>
      </c>
      <c r="V4" s="70"/>
      <c r="W4" s="67"/>
      <c r="X4" s="67"/>
      <c r="Y4" s="65"/>
    </row>
    <row r="5" spans="1:25" ht="11.25" customHeight="1" x14ac:dyDescent="0.2">
      <c r="A5" s="111" t="s">
        <v>5</v>
      </c>
      <c r="B5" s="71" t="s">
        <v>31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>
        <v>70</v>
      </c>
      <c r="R5" s="72">
        <v>70</v>
      </c>
      <c r="S5" s="72"/>
      <c r="T5" s="72"/>
      <c r="U5" s="72"/>
      <c r="V5" s="73"/>
      <c r="W5" s="73"/>
      <c r="X5" s="73"/>
      <c r="Y5" s="65"/>
    </row>
    <row r="6" spans="1:25" ht="12" x14ac:dyDescent="0.2">
      <c r="A6" s="112"/>
      <c r="B6" s="74" t="s">
        <v>107</v>
      </c>
      <c r="C6" s="75"/>
      <c r="D6" s="75">
        <v>7</v>
      </c>
      <c r="E6" s="75"/>
      <c r="F6" s="75"/>
      <c r="G6" s="75">
        <v>35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ht="12" x14ac:dyDescent="0.2">
      <c r="A7" s="112"/>
      <c r="B7" s="74" t="s">
        <v>108</v>
      </c>
      <c r="C7" s="75"/>
      <c r="D7" s="75"/>
      <c r="E7" s="75">
        <v>7</v>
      </c>
      <c r="F7" s="75"/>
      <c r="G7" s="75"/>
      <c r="H7" s="75">
        <v>20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13"/>
      <c r="B8" s="77" t="s">
        <v>43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11" t="s">
        <v>6</v>
      </c>
      <c r="B9" s="71" t="s">
        <v>77</v>
      </c>
      <c r="C9" s="72"/>
      <c r="D9" s="72"/>
      <c r="E9" s="72">
        <v>7</v>
      </c>
      <c r="F9" s="72"/>
      <c r="G9" s="72"/>
      <c r="H9" s="72"/>
      <c r="I9" s="72"/>
      <c r="J9" s="72">
        <v>50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  <c r="W9" s="73"/>
      <c r="X9" s="73"/>
      <c r="Y9" s="65"/>
    </row>
    <row r="10" spans="1:25" ht="21.75" customHeight="1" x14ac:dyDescent="0.2">
      <c r="A10" s="112"/>
      <c r="B10" s="80" t="s">
        <v>116</v>
      </c>
      <c r="C10" s="75"/>
      <c r="D10" s="75">
        <v>8</v>
      </c>
      <c r="E10" s="75"/>
      <c r="F10" s="75"/>
      <c r="G10" s="75"/>
      <c r="H10" s="75"/>
      <c r="I10" s="75">
        <v>70</v>
      </c>
      <c r="J10" s="75">
        <v>10</v>
      </c>
      <c r="K10" s="75">
        <v>20</v>
      </c>
      <c r="L10" s="75">
        <v>25</v>
      </c>
      <c r="M10" s="75">
        <v>5</v>
      </c>
      <c r="N10" s="75"/>
      <c r="O10" s="75"/>
      <c r="P10" s="75"/>
      <c r="Q10" s="75"/>
      <c r="R10" s="75"/>
      <c r="S10" s="75"/>
      <c r="T10" s="75">
        <v>5</v>
      </c>
      <c r="U10" s="75"/>
      <c r="V10" s="76"/>
      <c r="W10" s="76"/>
      <c r="X10" s="76"/>
      <c r="Y10" s="65"/>
    </row>
    <row r="11" spans="1:25" ht="12" x14ac:dyDescent="0.2">
      <c r="A11" s="112"/>
      <c r="B11" s="80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65"/>
    </row>
    <row r="12" spans="1:25" ht="12.75" thickBot="1" x14ac:dyDescent="0.25">
      <c r="A12" s="113"/>
      <c r="B12" s="77" t="s">
        <v>76</v>
      </c>
      <c r="C12" s="78">
        <v>40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11" t="s">
        <v>7</v>
      </c>
      <c r="B13" s="71" t="s">
        <v>34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>
        <v>100</v>
      </c>
      <c r="O13" s="72"/>
      <c r="P13" s="72"/>
      <c r="Q13" s="72"/>
      <c r="R13" s="72"/>
      <c r="S13" s="72"/>
      <c r="T13" s="72"/>
      <c r="U13" s="72"/>
      <c r="V13" s="73"/>
      <c r="W13" s="73"/>
      <c r="X13" s="73"/>
      <c r="Y13" s="65"/>
    </row>
    <row r="14" spans="1:25" ht="12" x14ac:dyDescent="0.2">
      <c r="A14" s="112"/>
      <c r="B14" s="74" t="s">
        <v>74</v>
      </c>
      <c r="C14" s="75"/>
      <c r="D14" s="75"/>
      <c r="E14" s="75"/>
      <c r="F14" s="75">
        <v>5</v>
      </c>
      <c r="G14" s="75"/>
      <c r="H14" s="75">
        <v>18</v>
      </c>
      <c r="I14" s="75"/>
      <c r="J14" s="75"/>
      <c r="K14" s="75"/>
      <c r="L14" s="75"/>
      <c r="M14" s="75"/>
      <c r="N14" s="75">
        <v>25</v>
      </c>
      <c r="O14" s="75" t="s">
        <v>81</v>
      </c>
      <c r="P14" s="75">
        <v>28</v>
      </c>
      <c r="Q14" s="75"/>
      <c r="R14" s="75"/>
      <c r="S14" s="75"/>
      <c r="T14" s="75"/>
      <c r="U14" s="75"/>
      <c r="V14" s="76"/>
      <c r="W14" s="76"/>
      <c r="X14" s="76"/>
      <c r="Y14" s="65"/>
    </row>
    <row r="15" spans="1:25" ht="12" x14ac:dyDescent="0.2">
      <c r="A15" s="112"/>
      <c r="B15" s="74" t="s">
        <v>78</v>
      </c>
      <c r="C15" s="75">
        <v>40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>
        <v>25</v>
      </c>
      <c r="V15" s="76"/>
      <c r="W15" s="76"/>
      <c r="X15" s="76"/>
      <c r="Y15" s="65"/>
    </row>
    <row r="16" spans="1:25" ht="12.75" thickBot="1" x14ac:dyDescent="0.25">
      <c r="A16" s="114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thickBot="1" x14ac:dyDescent="0.25">
      <c r="A17" s="81">
        <f>SUM(C2)</f>
        <v>1</v>
      </c>
      <c r="B17" s="82" t="s">
        <v>63</v>
      </c>
      <c r="C17" s="31">
        <f>SUM(C5:C12)</f>
        <v>80</v>
      </c>
      <c r="D17" s="31">
        <f t="shared" ref="D17:X17" si="0">SUM(D5:D12)</f>
        <v>15</v>
      </c>
      <c r="E17" s="31">
        <f t="shared" si="0"/>
        <v>14</v>
      </c>
      <c r="F17" s="31">
        <f t="shared" si="0"/>
        <v>0</v>
      </c>
      <c r="G17" s="31">
        <f t="shared" si="0"/>
        <v>35</v>
      </c>
      <c r="H17" s="31">
        <f t="shared" si="0"/>
        <v>20</v>
      </c>
      <c r="I17" s="31">
        <f t="shared" si="0"/>
        <v>70</v>
      </c>
      <c r="J17" s="31">
        <f t="shared" si="0"/>
        <v>60</v>
      </c>
      <c r="K17" s="31">
        <f t="shared" si="0"/>
        <v>20</v>
      </c>
      <c r="L17" s="31">
        <f t="shared" si="0"/>
        <v>25</v>
      </c>
      <c r="M17" s="31">
        <f t="shared" si="0"/>
        <v>5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70</v>
      </c>
      <c r="R17" s="31">
        <f t="shared" si="0"/>
        <v>70</v>
      </c>
      <c r="S17" s="31">
        <f t="shared" si="0"/>
        <v>0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65"/>
    </row>
    <row r="18" spans="1:25" ht="12" x14ac:dyDescent="0.2">
      <c r="A18" s="83"/>
      <c r="B18" s="84" t="s">
        <v>64</v>
      </c>
      <c r="C18" s="90">
        <f>SUM(A17*C17)/1000</f>
        <v>0.08</v>
      </c>
      <c r="D18" s="90">
        <f>+(A17*D17)/1000</f>
        <v>1.4999999999999999E-2</v>
      </c>
      <c r="E18" s="90">
        <f>+(A17*E17)/1000</f>
        <v>1.4E-2</v>
      </c>
      <c r="F18" s="90">
        <f>+(A17*F17)/1000</f>
        <v>0</v>
      </c>
      <c r="G18" s="90">
        <f>+(A17*G17)/1000</f>
        <v>3.5000000000000003E-2</v>
      </c>
      <c r="H18" s="90">
        <f>+(A17*H17)/1000</f>
        <v>0.02</v>
      </c>
      <c r="I18" s="90">
        <f>+(A17*I17)/1000</f>
        <v>7.0000000000000007E-2</v>
      </c>
      <c r="J18" s="90">
        <f>+(A17*J17)/1000</f>
        <v>0.06</v>
      </c>
      <c r="K18" s="90">
        <f>+(A17*K17)/1000</f>
        <v>0.02</v>
      </c>
      <c r="L18" s="90">
        <f>+(A17*L17)/1000</f>
        <v>2.5000000000000001E-2</v>
      </c>
      <c r="M18" s="90">
        <f>+(A17*M17)/1000</f>
        <v>5.0000000000000001E-3</v>
      </c>
      <c r="N18" s="90">
        <f>+(A17*N17)/1000</f>
        <v>0</v>
      </c>
      <c r="O18" s="90">
        <f>+(A17*O17)</f>
        <v>0</v>
      </c>
      <c r="P18" s="90">
        <f>+(A17*P17)/1000</f>
        <v>0</v>
      </c>
      <c r="Q18" s="90">
        <f>+(A17*Q17)/1000</f>
        <v>7.0000000000000007E-2</v>
      </c>
      <c r="R18" s="90">
        <f>+(A17*R17)/1000</f>
        <v>7.0000000000000007E-2</v>
      </c>
      <c r="S18" s="90">
        <f>+(A17*S17)/1000</f>
        <v>0</v>
      </c>
      <c r="T18" s="90">
        <f>+(A17*T17)/1000</f>
        <v>5.0000000000000001E-3</v>
      </c>
      <c r="U18" s="90">
        <f>+(A17*U17)/1000</f>
        <v>0</v>
      </c>
      <c r="V18" s="90">
        <f>+(A17*V17)/1000</f>
        <v>0</v>
      </c>
      <c r="W18" s="90">
        <f>+(A17*W17)/1000</f>
        <v>0</v>
      </c>
      <c r="X18" s="90">
        <f>+(A17*X17)/1000</f>
        <v>0</v>
      </c>
      <c r="Y18" s="65"/>
    </row>
    <row r="19" spans="1:25" ht="12" x14ac:dyDescent="0.2">
      <c r="A19" s="81">
        <f>SUM(D2)</f>
        <v>1</v>
      </c>
      <c r="B19" s="84" t="s">
        <v>65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5</v>
      </c>
      <c r="G19" s="34">
        <f t="shared" si="1"/>
        <v>0</v>
      </c>
      <c r="H19" s="34">
        <f t="shared" si="1"/>
        <v>18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125</v>
      </c>
      <c r="O19" s="34">
        <f t="shared" si="1"/>
        <v>0</v>
      </c>
      <c r="P19" s="34">
        <f t="shared" si="1"/>
        <v>28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25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65"/>
    </row>
    <row r="20" spans="1:25" ht="12.75" thickBot="1" x14ac:dyDescent="0.25">
      <c r="A20" s="85"/>
      <c r="B20" s="86" t="s">
        <v>66</v>
      </c>
      <c r="C20" s="91">
        <f>SUM(A19*C19)/1000</f>
        <v>0.04</v>
      </c>
      <c r="D20" s="91">
        <f>+(A19*D19)/1000</f>
        <v>0</v>
      </c>
      <c r="E20" s="91">
        <f>+(A19*E19)/1000</f>
        <v>0</v>
      </c>
      <c r="F20" s="91">
        <f>+(A19*F19)/1000</f>
        <v>5.0000000000000001E-3</v>
      </c>
      <c r="G20" s="91">
        <f>+(A19*G19)/1000</f>
        <v>0</v>
      </c>
      <c r="H20" s="91">
        <f>+(A19*H19)/1000</f>
        <v>1.7999999999999999E-2</v>
      </c>
      <c r="I20" s="91">
        <f>+(A19*I19)/1000</f>
        <v>0</v>
      </c>
      <c r="J20" s="91">
        <f>+(A19*J19)/1000</f>
        <v>0</v>
      </c>
      <c r="K20" s="91">
        <f>+(A19*K19)/1000</f>
        <v>0</v>
      </c>
      <c r="L20" s="91">
        <f>+(A19*L19)/1000</f>
        <v>0</v>
      </c>
      <c r="M20" s="91">
        <f>+(A19*M19)/1000</f>
        <v>0</v>
      </c>
      <c r="N20" s="91">
        <f>+(A19*N19)/1000</f>
        <v>0.125</v>
      </c>
      <c r="O20" s="91">
        <f>+(A19*O19)/1000</f>
        <v>0</v>
      </c>
      <c r="P20" s="91">
        <f>+(A19*P19)/1000</f>
        <v>2.8000000000000001E-2</v>
      </c>
      <c r="Q20" s="91">
        <f>+(A19*Q19)/1000</f>
        <v>0</v>
      </c>
      <c r="R20" s="91">
        <f>+(A19*R19)/1000</f>
        <v>0</v>
      </c>
      <c r="S20" s="91">
        <f>+(A19*S19)/1000</f>
        <v>0</v>
      </c>
      <c r="T20" s="91">
        <f>+(A19*T19)/1000</f>
        <v>0</v>
      </c>
      <c r="U20" s="91">
        <f>+(A19*U19)/1000</f>
        <v>2.5000000000000001E-2</v>
      </c>
      <c r="V20" s="91">
        <f>+(A19*V19)/1000</f>
        <v>0</v>
      </c>
      <c r="W20" s="92">
        <f>+(A19*W19)/1000</f>
        <v>0</v>
      </c>
      <c r="X20" s="92">
        <f>+(A19*X19)/1000</f>
        <v>0</v>
      </c>
      <c r="Y20" s="65"/>
    </row>
    <row r="21" spans="1:25" ht="12" x14ac:dyDescent="0.2">
      <c r="A21" s="115" t="s">
        <v>8</v>
      </c>
      <c r="B21" s="116"/>
      <c r="C21" s="93">
        <f>+C20+C18</f>
        <v>0.12</v>
      </c>
      <c r="D21" s="93">
        <f t="shared" ref="D21:X21" si="2">+D20+D18</f>
        <v>1.4999999999999999E-2</v>
      </c>
      <c r="E21" s="93">
        <f t="shared" si="2"/>
        <v>1.4E-2</v>
      </c>
      <c r="F21" s="93">
        <f t="shared" si="2"/>
        <v>5.0000000000000001E-3</v>
      </c>
      <c r="G21" s="93">
        <f t="shared" si="2"/>
        <v>3.5000000000000003E-2</v>
      </c>
      <c r="H21" s="93">
        <f t="shared" si="2"/>
        <v>3.7999999999999999E-2</v>
      </c>
      <c r="I21" s="93">
        <f t="shared" si="2"/>
        <v>7.0000000000000007E-2</v>
      </c>
      <c r="J21" s="93">
        <f t="shared" si="2"/>
        <v>0.06</v>
      </c>
      <c r="K21" s="93">
        <f t="shared" si="2"/>
        <v>0.02</v>
      </c>
      <c r="L21" s="93">
        <f t="shared" si="2"/>
        <v>2.5000000000000001E-2</v>
      </c>
      <c r="M21" s="93">
        <f t="shared" si="2"/>
        <v>5.0000000000000001E-3</v>
      </c>
      <c r="N21" s="93">
        <f t="shared" si="2"/>
        <v>0.125</v>
      </c>
      <c r="O21" s="93">
        <f t="shared" si="2"/>
        <v>0</v>
      </c>
      <c r="P21" s="93">
        <f t="shared" si="2"/>
        <v>2.8000000000000001E-2</v>
      </c>
      <c r="Q21" s="93">
        <f t="shared" si="2"/>
        <v>7.0000000000000007E-2</v>
      </c>
      <c r="R21" s="93">
        <f t="shared" si="2"/>
        <v>7.0000000000000007E-2</v>
      </c>
      <c r="S21" s="93">
        <f t="shared" si="2"/>
        <v>0</v>
      </c>
      <c r="T21" s="93">
        <f t="shared" si="2"/>
        <v>5.0000000000000001E-3</v>
      </c>
      <c r="U21" s="93">
        <f t="shared" si="2"/>
        <v>2.5000000000000001E-2</v>
      </c>
      <c r="V21" s="93">
        <f t="shared" si="2"/>
        <v>0</v>
      </c>
      <c r="W21" s="94">
        <f t="shared" si="2"/>
        <v>0</v>
      </c>
      <c r="X21" s="94">
        <f t="shared" si="2"/>
        <v>0</v>
      </c>
      <c r="Y21" s="65"/>
    </row>
    <row r="22" spans="1:25" ht="12" x14ac:dyDescent="0.2">
      <c r="A22" s="108" t="s">
        <v>9</v>
      </c>
      <c r="B22" s="110"/>
      <c r="C22" s="95">
        <v>262</v>
      </c>
      <c r="D22" s="95">
        <v>2948</v>
      </c>
      <c r="E22" s="95">
        <v>1650</v>
      </c>
      <c r="F22" s="95">
        <v>608</v>
      </c>
      <c r="G22" s="95">
        <v>390</v>
      </c>
      <c r="H22" s="95">
        <v>399</v>
      </c>
      <c r="I22" s="95">
        <v>1347</v>
      </c>
      <c r="J22" s="95">
        <v>187</v>
      </c>
      <c r="K22" s="95">
        <v>269</v>
      </c>
      <c r="L22" s="95">
        <v>153</v>
      </c>
      <c r="M22" s="95">
        <v>238</v>
      </c>
      <c r="N22" s="95">
        <v>330</v>
      </c>
      <c r="O22" s="95">
        <v>57</v>
      </c>
      <c r="P22" s="95">
        <v>227</v>
      </c>
      <c r="Q22" s="95">
        <v>790</v>
      </c>
      <c r="R22" s="95">
        <v>160</v>
      </c>
      <c r="S22" s="95">
        <v>112</v>
      </c>
      <c r="T22" s="95">
        <v>147</v>
      </c>
      <c r="U22" s="95">
        <v>724</v>
      </c>
      <c r="V22" s="95"/>
      <c r="W22" s="96"/>
      <c r="X22" s="96"/>
      <c r="Y22" s="65"/>
    </row>
    <row r="23" spans="1:25" ht="12" x14ac:dyDescent="0.2">
      <c r="A23" s="87">
        <f>SUM(A17)</f>
        <v>1</v>
      </c>
      <c r="B23" s="88" t="s">
        <v>10</v>
      </c>
      <c r="C23" s="42">
        <f>SUM(C18*C22)</f>
        <v>20.96</v>
      </c>
      <c r="D23" s="42">
        <f>SUM(D18*D22)</f>
        <v>44.22</v>
      </c>
      <c r="E23" s="42">
        <f t="shared" ref="E23:X23" si="3">SUM(E18*E22)</f>
        <v>23.1</v>
      </c>
      <c r="F23" s="42">
        <f t="shared" si="3"/>
        <v>0</v>
      </c>
      <c r="G23" s="42">
        <f t="shared" si="3"/>
        <v>13.650000000000002</v>
      </c>
      <c r="H23" s="42">
        <f t="shared" si="3"/>
        <v>7.98</v>
      </c>
      <c r="I23" s="42">
        <f t="shared" si="3"/>
        <v>94.29</v>
      </c>
      <c r="J23" s="42">
        <f t="shared" si="3"/>
        <v>11.219999999999999</v>
      </c>
      <c r="K23" s="42">
        <f t="shared" si="3"/>
        <v>5.38</v>
      </c>
      <c r="L23" s="42">
        <f t="shared" si="3"/>
        <v>3.8250000000000002</v>
      </c>
      <c r="M23" s="42">
        <f t="shared" si="3"/>
        <v>1.19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55.300000000000004</v>
      </c>
      <c r="R23" s="42">
        <f t="shared" si="3"/>
        <v>11.200000000000001</v>
      </c>
      <c r="S23" s="42">
        <f t="shared" si="3"/>
        <v>0</v>
      </c>
      <c r="T23" s="42">
        <f t="shared" si="3"/>
        <v>0.73499999999999999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89">
        <f>SUM(C23:X23)</f>
        <v>293.05</v>
      </c>
    </row>
    <row r="24" spans="1:25" ht="12" x14ac:dyDescent="0.2">
      <c r="A24" s="87">
        <f>SUM(A19)</f>
        <v>1</v>
      </c>
      <c r="B24" s="8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0</v>
      </c>
      <c r="F24" s="42">
        <f t="shared" si="4"/>
        <v>3.04</v>
      </c>
      <c r="G24" s="42">
        <f t="shared" si="4"/>
        <v>0</v>
      </c>
      <c r="H24" s="42">
        <f t="shared" si="4"/>
        <v>7.1819999999999995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41.25</v>
      </c>
      <c r="O24" s="42">
        <f t="shared" si="4"/>
        <v>0</v>
      </c>
      <c r="P24" s="42">
        <f t="shared" si="4"/>
        <v>6.3559999999999999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18.100000000000001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89">
        <f>SUM(C24:X24)</f>
        <v>86.407999999999987</v>
      </c>
    </row>
    <row r="25" spans="1:25" ht="12" x14ac:dyDescent="0.2">
      <c r="A25" s="99" t="s">
        <v>11</v>
      </c>
      <c r="B25" s="100"/>
      <c r="C25" s="44">
        <f>SUM(C23:C24)</f>
        <v>31.44</v>
      </c>
      <c r="D25" s="44">
        <f t="shared" ref="D25:X25" si="5">+D21*D22</f>
        <v>44.22</v>
      </c>
      <c r="E25" s="44">
        <f t="shared" si="5"/>
        <v>23.1</v>
      </c>
      <c r="F25" s="44">
        <f t="shared" si="5"/>
        <v>3.04</v>
      </c>
      <c r="G25" s="44">
        <f t="shared" si="5"/>
        <v>13.650000000000002</v>
      </c>
      <c r="H25" s="44">
        <f t="shared" si="5"/>
        <v>15.161999999999999</v>
      </c>
      <c r="I25" s="44">
        <f t="shared" si="5"/>
        <v>94.29</v>
      </c>
      <c r="J25" s="44">
        <f t="shared" si="5"/>
        <v>11.219999999999999</v>
      </c>
      <c r="K25" s="44">
        <f t="shared" si="5"/>
        <v>5.38</v>
      </c>
      <c r="L25" s="44">
        <f t="shared" si="5"/>
        <v>3.8250000000000002</v>
      </c>
      <c r="M25" s="44">
        <f t="shared" si="5"/>
        <v>1.19</v>
      </c>
      <c r="N25" s="44">
        <f t="shared" si="5"/>
        <v>41.25</v>
      </c>
      <c r="O25" s="44">
        <f t="shared" si="5"/>
        <v>0</v>
      </c>
      <c r="P25" s="44">
        <f t="shared" si="5"/>
        <v>6.3559999999999999</v>
      </c>
      <c r="Q25" s="44">
        <f t="shared" si="5"/>
        <v>55.300000000000004</v>
      </c>
      <c r="R25" s="44">
        <f t="shared" si="5"/>
        <v>11.200000000000001</v>
      </c>
      <c r="S25" s="44">
        <f t="shared" si="5"/>
        <v>0</v>
      </c>
      <c r="T25" s="44">
        <f t="shared" si="5"/>
        <v>0.73499999999999999</v>
      </c>
      <c r="U25" s="44">
        <f t="shared" si="5"/>
        <v>18.100000000000001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89">
        <f>SUM(C25:X25)</f>
        <v>379.45799999999997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18" t="s">
        <v>0</v>
      </c>
      <c r="C31" s="118"/>
      <c r="D31" s="118"/>
      <c r="E31" s="118"/>
      <c r="F31" s="118"/>
      <c r="G31" s="118"/>
      <c r="H31" s="118"/>
      <c r="I31" s="118"/>
      <c r="J31" s="118"/>
      <c r="L31" s="10"/>
      <c r="M31" s="119" t="s">
        <v>1</v>
      </c>
      <c r="N31" s="119"/>
      <c r="O31" s="119"/>
      <c r="P31" s="119"/>
      <c r="Q31" s="119"/>
      <c r="R31" s="119" t="s">
        <v>15</v>
      </c>
      <c r="S31" s="119"/>
      <c r="T31" s="119"/>
      <c r="U31" s="119"/>
      <c r="V31" s="119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20">
        <v>43045</v>
      </c>
      <c r="Q32" s="120"/>
      <c r="R32" s="120"/>
      <c r="S32" s="120"/>
      <c r="T32" s="13"/>
      <c r="U32" s="13"/>
      <c r="V32" s="13"/>
    </row>
    <row r="33" spans="1:25" x14ac:dyDescent="0.15">
      <c r="A33" s="121"/>
      <c r="B33" s="122"/>
      <c r="C33" s="125" t="s">
        <v>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7"/>
      <c r="W33" s="14"/>
      <c r="X33" s="14"/>
      <c r="Y33" s="15"/>
    </row>
    <row r="34" spans="1:25" ht="45.75" thickBot="1" x14ac:dyDescent="0.2">
      <c r="A34" s="123"/>
      <c r="B34" s="124"/>
      <c r="C34" s="16" t="s">
        <v>28</v>
      </c>
      <c r="D34" s="18" t="s">
        <v>35</v>
      </c>
      <c r="E34" s="18" t="s">
        <v>41</v>
      </c>
      <c r="F34" s="18" t="s">
        <v>32</v>
      </c>
      <c r="G34" s="18" t="s">
        <v>53</v>
      </c>
      <c r="H34" s="18" t="s">
        <v>37</v>
      </c>
      <c r="I34" s="18" t="s">
        <v>36</v>
      </c>
      <c r="J34" s="18" t="s">
        <v>83</v>
      </c>
      <c r="K34" s="18" t="s">
        <v>24</v>
      </c>
      <c r="L34" s="18" t="s">
        <v>29</v>
      </c>
      <c r="M34" s="18" t="s">
        <v>40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28" t="s">
        <v>5</v>
      </c>
      <c r="B35" s="21" t="s">
        <v>31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29"/>
      <c r="B36" s="24" t="s">
        <v>53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29"/>
      <c r="B37" s="24" t="s">
        <v>32</v>
      </c>
      <c r="C37" s="25"/>
      <c r="D37" s="25"/>
      <c r="E37" s="25"/>
      <c r="F37" s="25">
        <v>13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30"/>
      <c r="B38" s="27" t="s">
        <v>28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28" t="s">
        <v>6</v>
      </c>
      <c r="B39" s="21" t="s">
        <v>33</v>
      </c>
      <c r="C39" s="22"/>
      <c r="D39" s="22">
        <v>5</v>
      </c>
      <c r="E39" s="22"/>
      <c r="F39" s="22"/>
      <c r="G39" s="22"/>
      <c r="H39" s="22">
        <v>40</v>
      </c>
      <c r="I39" s="22">
        <v>25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29"/>
      <c r="B40" s="24" t="s">
        <v>82</v>
      </c>
      <c r="C40" s="25"/>
      <c r="D40" s="25"/>
      <c r="E40" s="25">
        <v>13</v>
      </c>
      <c r="F40" s="25"/>
      <c r="G40" s="25"/>
      <c r="H40" s="25"/>
      <c r="I40" s="25"/>
      <c r="J40" s="25"/>
      <c r="K40" s="25">
        <v>250</v>
      </c>
      <c r="L40" s="25">
        <v>3</v>
      </c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29"/>
      <c r="B41" s="24" t="s">
        <v>28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30"/>
      <c r="B42" s="27" t="s">
        <v>32</v>
      </c>
      <c r="C42" s="28"/>
      <c r="D42" s="28"/>
      <c r="E42" s="28"/>
      <c r="F42" s="28">
        <v>20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2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2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2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3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13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0</v>
      </c>
      <c r="F48" s="33">
        <f>+(A47*F47)/1000</f>
        <v>1.2999999999999999E-2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5</v>
      </c>
      <c r="E49" s="34">
        <f t="shared" si="7"/>
        <v>13</v>
      </c>
      <c r="F49" s="34">
        <f t="shared" si="7"/>
        <v>20</v>
      </c>
      <c r="G49" s="34">
        <f t="shared" si="7"/>
        <v>0</v>
      </c>
      <c r="H49" s="34">
        <f t="shared" si="7"/>
        <v>40</v>
      </c>
      <c r="I49" s="34">
        <f t="shared" si="7"/>
        <v>25</v>
      </c>
      <c r="J49" s="34">
        <f t="shared" si="7"/>
        <v>0</v>
      </c>
      <c r="K49" s="34">
        <f t="shared" si="7"/>
        <v>250</v>
      </c>
      <c r="L49" s="34">
        <f t="shared" si="7"/>
        <v>3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5.0000000000000001E-3</v>
      </c>
      <c r="E50" s="36">
        <f>+(A49*E49)/1000</f>
        <v>1.2999999999999999E-2</v>
      </c>
      <c r="F50" s="36">
        <f>+(A49*F49)/1000</f>
        <v>0.02</v>
      </c>
      <c r="G50" s="36">
        <f>+(A49*G49)/1000</f>
        <v>0</v>
      </c>
      <c r="H50" s="36">
        <f>+(A49*H49)/1000</f>
        <v>0.04</v>
      </c>
      <c r="I50" s="36">
        <f>+(A49*I49)/1000</f>
        <v>2.5000000000000001E-2</v>
      </c>
      <c r="J50" s="36">
        <f>+(A49*J49)/1000</f>
        <v>0</v>
      </c>
      <c r="K50" s="36">
        <f>+(A49*K49)/1000</f>
        <v>0.25</v>
      </c>
      <c r="L50" s="36">
        <f>+(A49*L49)/1000</f>
        <v>3.0000000000000001E-3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32" t="s">
        <v>8</v>
      </c>
      <c r="B51" s="133"/>
      <c r="C51" s="38">
        <f>+C50+C48</f>
        <v>0.14000000000000001</v>
      </c>
      <c r="D51" s="38">
        <f t="shared" ref="D51:X51" si="8">+D50+D48</f>
        <v>5.0000000000000001E-3</v>
      </c>
      <c r="E51" s="38">
        <f t="shared" si="8"/>
        <v>1.2999999999999999E-2</v>
      </c>
      <c r="F51" s="38">
        <f t="shared" si="8"/>
        <v>3.3000000000000002E-2</v>
      </c>
      <c r="G51" s="38">
        <f t="shared" si="8"/>
        <v>0.03</v>
      </c>
      <c r="H51" s="38">
        <f t="shared" si="8"/>
        <v>0.04</v>
      </c>
      <c r="I51" s="38">
        <f t="shared" si="8"/>
        <v>2.5000000000000001E-2</v>
      </c>
      <c r="J51" s="38">
        <f t="shared" si="8"/>
        <v>0</v>
      </c>
      <c r="K51" s="38">
        <f t="shared" si="8"/>
        <v>0.25</v>
      </c>
      <c r="L51" s="38">
        <f t="shared" si="8"/>
        <v>3.0000000000000001E-3</v>
      </c>
      <c r="M51" s="38">
        <f t="shared" si="8"/>
        <v>0.06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25" t="s">
        <v>9</v>
      </c>
      <c r="B52" s="127"/>
      <c r="C52" s="40">
        <v>262</v>
      </c>
      <c r="D52" s="40">
        <v>608</v>
      </c>
      <c r="E52" s="40">
        <v>2948</v>
      </c>
      <c r="F52" s="40">
        <v>1650</v>
      </c>
      <c r="G52" s="40">
        <v>1550</v>
      </c>
      <c r="H52" s="40">
        <v>154</v>
      </c>
      <c r="I52" s="40">
        <v>187</v>
      </c>
      <c r="J52" s="40">
        <v>984</v>
      </c>
      <c r="K52" s="40">
        <v>153</v>
      </c>
      <c r="L52" s="40">
        <v>147</v>
      </c>
      <c r="M52" s="40">
        <v>160</v>
      </c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0</v>
      </c>
      <c r="F53" s="42">
        <f t="shared" si="9"/>
        <v>21.45</v>
      </c>
      <c r="G53" s="42">
        <f t="shared" si="9"/>
        <v>46.5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9.6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98.509999999999991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3.04</v>
      </c>
      <c r="E54" s="42">
        <f t="shared" ref="E54:X54" si="10">SUM(E50*E52)</f>
        <v>38.323999999999998</v>
      </c>
      <c r="F54" s="42">
        <f t="shared" si="10"/>
        <v>33</v>
      </c>
      <c r="G54" s="42">
        <f t="shared" si="10"/>
        <v>0</v>
      </c>
      <c r="H54" s="42">
        <f t="shared" si="10"/>
        <v>6.16</v>
      </c>
      <c r="I54" s="42">
        <f t="shared" si="10"/>
        <v>4.6749999999999998</v>
      </c>
      <c r="J54" s="42">
        <f t="shared" si="10"/>
        <v>0</v>
      </c>
      <c r="K54" s="42">
        <f t="shared" si="10"/>
        <v>38.25</v>
      </c>
      <c r="L54" s="42">
        <f t="shared" si="10"/>
        <v>0.441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139.60999999999999</v>
      </c>
    </row>
    <row r="55" spans="1:25" x14ac:dyDescent="0.15">
      <c r="A55" s="134" t="s">
        <v>11</v>
      </c>
      <c r="B55" s="135"/>
      <c r="C55" s="44">
        <f>SUM(C53:C54)</f>
        <v>36.68</v>
      </c>
      <c r="D55" s="44">
        <f t="shared" ref="D55:X55" si="11">+D51*D52</f>
        <v>3.04</v>
      </c>
      <c r="E55" s="44">
        <f t="shared" si="11"/>
        <v>38.323999999999998</v>
      </c>
      <c r="F55" s="44">
        <f t="shared" si="11"/>
        <v>54.45</v>
      </c>
      <c r="G55" s="44">
        <f t="shared" si="11"/>
        <v>46.5</v>
      </c>
      <c r="H55" s="44">
        <f t="shared" si="11"/>
        <v>6.16</v>
      </c>
      <c r="I55" s="44">
        <f t="shared" si="11"/>
        <v>4.6749999999999998</v>
      </c>
      <c r="J55" s="44">
        <f t="shared" si="11"/>
        <v>0</v>
      </c>
      <c r="K55" s="44">
        <f t="shared" si="11"/>
        <v>38.25</v>
      </c>
      <c r="L55" s="44">
        <f t="shared" si="11"/>
        <v>0.441</v>
      </c>
      <c r="M55" s="44">
        <f t="shared" si="11"/>
        <v>9.6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238.12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zoomScale="110" zoomScaleNormal="110" workbookViewId="0">
      <selection activeCell="L39" sqref="L39"/>
    </sheetView>
  </sheetViews>
  <sheetFormatPr defaultRowHeight="10.5" x14ac:dyDescent="0.15"/>
  <cols>
    <col min="1" max="1" width="3.140625" style="9" customWidth="1"/>
    <col min="2" max="2" width="23.5703125" style="9" customWidth="1"/>
    <col min="3" max="24" width="4.710937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L1" s="10"/>
      <c r="M1" s="119" t="s">
        <v>1</v>
      </c>
      <c r="N1" s="119"/>
      <c r="O1" s="119"/>
      <c r="P1" s="119"/>
      <c r="Q1" s="119"/>
      <c r="R1" s="119" t="s">
        <v>2</v>
      </c>
      <c r="S1" s="119"/>
      <c r="T1" s="119"/>
      <c r="U1" s="119"/>
      <c r="V1" s="119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20">
        <v>43046</v>
      </c>
      <c r="Q2" s="120"/>
      <c r="R2" s="120"/>
      <c r="S2" s="120"/>
      <c r="T2" s="13"/>
      <c r="U2" s="13"/>
      <c r="V2" s="13"/>
    </row>
    <row r="3" spans="1:25" x14ac:dyDescent="0.15">
      <c r="A3" s="121"/>
      <c r="B3" s="122"/>
      <c r="C3" s="125" t="s">
        <v>4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  <c r="W3" s="14"/>
      <c r="X3" s="14"/>
      <c r="Y3" s="15"/>
    </row>
    <row r="4" spans="1:25" ht="62.25" thickBot="1" x14ac:dyDescent="0.2">
      <c r="A4" s="123"/>
      <c r="B4" s="124"/>
      <c r="C4" s="16" t="s">
        <v>28</v>
      </c>
      <c r="D4" s="17" t="s">
        <v>41</v>
      </c>
      <c r="E4" s="18" t="s">
        <v>32</v>
      </c>
      <c r="F4" s="18" t="s">
        <v>35</v>
      </c>
      <c r="G4" s="18" t="s">
        <v>55</v>
      </c>
      <c r="H4" s="18" t="s">
        <v>48</v>
      </c>
      <c r="I4" s="19" t="s">
        <v>26</v>
      </c>
      <c r="J4" s="18" t="s">
        <v>36</v>
      </c>
      <c r="K4" s="18" t="s">
        <v>86</v>
      </c>
      <c r="L4" s="18" t="s">
        <v>30</v>
      </c>
      <c r="M4" s="18" t="s">
        <v>27</v>
      </c>
      <c r="N4" s="19" t="s">
        <v>51</v>
      </c>
      <c r="O4" s="18" t="s">
        <v>54</v>
      </c>
      <c r="P4" s="18" t="s">
        <v>34</v>
      </c>
      <c r="Q4" s="18" t="s">
        <v>49</v>
      </c>
      <c r="R4" s="18" t="s">
        <v>73</v>
      </c>
      <c r="S4" s="18" t="s">
        <v>39</v>
      </c>
      <c r="T4" s="18" t="s">
        <v>29</v>
      </c>
      <c r="U4" s="19"/>
      <c r="V4" s="20"/>
      <c r="W4" s="17"/>
      <c r="X4" s="17"/>
      <c r="Y4" s="15"/>
    </row>
    <row r="5" spans="1:25" ht="11.25" customHeight="1" x14ac:dyDescent="0.15">
      <c r="A5" s="128" t="s">
        <v>5</v>
      </c>
      <c r="B5" s="21" t="s">
        <v>60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129"/>
      <c r="B6" s="24" t="s">
        <v>88</v>
      </c>
      <c r="C6" s="25"/>
      <c r="D6" s="25">
        <v>5</v>
      </c>
      <c r="E6" s="25"/>
      <c r="F6" s="25"/>
      <c r="G6" s="25"/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29"/>
      <c r="B7" s="24" t="s">
        <v>89</v>
      </c>
      <c r="C7" s="25"/>
      <c r="D7" s="25"/>
      <c r="E7" s="25">
        <v>7</v>
      </c>
      <c r="F7" s="25"/>
      <c r="G7" s="25">
        <v>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30"/>
      <c r="B8" s="27" t="s">
        <v>28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28" t="s">
        <v>6</v>
      </c>
      <c r="B9" s="21" t="s">
        <v>33</v>
      </c>
      <c r="C9" s="22"/>
      <c r="D9" s="22"/>
      <c r="E9" s="22"/>
      <c r="F9" s="22"/>
      <c r="G9" s="22"/>
      <c r="H9" s="22"/>
      <c r="I9" s="22"/>
      <c r="J9" s="22">
        <v>40</v>
      </c>
      <c r="K9" s="22">
        <v>10</v>
      </c>
      <c r="L9" s="22"/>
      <c r="M9" s="22"/>
      <c r="N9" s="22">
        <v>12</v>
      </c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29"/>
      <c r="B10" s="30" t="s">
        <v>110</v>
      </c>
      <c r="C10" s="25"/>
      <c r="D10" s="25"/>
      <c r="E10" s="25"/>
      <c r="F10" s="25">
        <v>15</v>
      </c>
      <c r="G10" s="25"/>
      <c r="H10" s="25"/>
      <c r="I10" s="25">
        <v>50</v>
      </c>
      <c r="J10" s="25"/>
      <c r="K10" s="25"/>
      <c r="L10" s="25">
        <v>35</v>
      </c>
      <c r="M10" s="25"/>
      <c r="N10" s="25"/>
      <c r="O10" s="25"/>
      <c r="P10" s="25"/>
      <c r="Q10" s="25"/>
      <c r="R10" s="25"/>
      <c r="S10" s="25"/>
      <c r="T10" s="25">
        <v>5</v>
      </c>
      <c r="U10" s="25"/>
      <c r="V10" s="26"/>
      <c r="W10" s="26"/>
      <c r="X10" s="26"/>
      <c r="Y10" s="15"/>
    </row>
    <row r="11" spans="1:25" x14ac:dyDescent="0.15">
      <c r="A11" s="129"/>
      <c r="B11" s="30" t="s">
        <v>111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30"/>
      <c r="B12" s="27" t="s">
        <v>28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28" t="s">
        <v>7</v>
      </c>
      <c r="B13" s="21" t="s">
        <v>50</v>
      </c>
      <c r="C13" s="22"/>
      <c r="D13" s="22">
        <v>5</v>
      </c>
      <c r="E13" s="22"/>
      <c r="F13" s="22"/>
      <c r="G13" s="22"/>
      <c r="H13" s="22"/>
      <c r="I13" s="22"/>
      <c r="J13" s="22"/>
      <c r="K13" s="22"/>
      <c r="L13" s="22"/>
      <c r="M13" s="22"/>
      <c r="N13" s="22">
        <v>7</v>
      </c>
      <c r="O13" s="22">
        <v>15</v>
      </c>
      <c r="P13" s="22">
        <v>100</v>
      </c>
      <c r="Q13" s="22">
        <v>3</v>
      </c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29"/>
      <c r="B14" s="24" t="s">
        <v>27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>
        <v>18</v>
      </c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29"/>
      <c r="B15" s="24" t="s">
        <v>28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3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7</v>
      </c>
      <c r="F17" s="31">
        <f t="shared" si="0"/>
        <v>15</v>
      </c>
      <c r="G17" s="31">
        <f t="shared" si="0"/>
        <v>1</v>
      </c>
      <c r="H17" s="31">
        <f t="shared" si="0"/>
        <v>20</v>
      </c>
      <c r="I17" s="31">
        <f t="shared" si="0"/>
        <v>50</v>
      </c>
      <c r="J17" s="31">
        <f t="shared" si="0"/>
        <v>40</v>
      </c>
      <c r="K17" s="31">
        <f t="shared" si="0"/>
        <v>10</v>
      </c>
      <c r="L17" s="31">
        <f t="shared" si="0"/>
        <v>35</v>
      </c>
      <c r="M17" s="31">
        <f t="shared" si="0"/>
        <v>0</v>
      </c>
      <c r="N17" s="31">
        <f t="shared" si="0"/>
        <v>12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70</v>
      </c>
      <c r="S17" s="31">
        <f t="shared" si="0"/>
        <v>0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7.0000000000000001E-3</v>
      </c>
      <c r="F18" s="33">
        <f>+(A17*F17)/1000</f>
        <v>1.4999999999999999E-2</v>
      </c>
      <c r="G18" s="33">
        <f>+(A17*G17)</f>
        <v>1</v>
      </c>
      <c r="H18" s="33">
        <f>+(A17*H17)/1000</f>
        <v>0.02</v>
      </c>
      <c r="I18" s="33">
        <f>+(A17*I17)/1000</f>
        <v>0.05</v>
      </c>
      <c r="J18" s="33">
        <f>+(A17*J17)/1000</f>
        <v>0.04</v>
      </c>
      <c r="K18" s="33">
        <f>+(A17*K17)/1000</f>
        <v>0.01</v>
      </c>
      <c r="L18" s="33">
        <f>+(A17*L17)/1000</f>
        <v>3.5000000000000003E-2</v>
      </c>
      <c r="M18" s="33">
        <f>+(A17*M17)/1000</f>
        <v>0</v>
      </c>
      <c r="N18" s="33">
        <f>+(A17*N17)/1000</f>
        <v>1.2E-2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7.0000000000000007E-2</v>
      </c>
      <c r="S18" s="33">
        <f>+(A17*S17)/1000</f>
        <v>0</v>
      </c>
      <c r="T18" s="33">
        <f>+(A17*T17)/1000</f>
        <v>5.0000000000000001E-3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18</v>
      </c>
      <c r="N19" s="34">
        <f t="shared" si="1"/>
        <v>7</v>
      </c>
      <c r="O19" s="34">
        <f t="shared" si="1"/>
        <v>15</v>
      </c>
      <c r="P19" s="34">
        <f t="shared" si="1"/>
        <v>100</v>
      </c>
      <c r="Q19" s="34">
        <f t="shared" si="1"/>
        <v>3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1.7999999999999999E-2</v>
      </c>
      <c r="N20" s="36">
        <f>+(A19*N19)/1000</f>
        <v>7.0000000000000001E-3</v>
      </c>
      <c r="O20" s="36">
        <f>+(A19*O19)/1000</f>
        <v>1.4999999999999999E-2</v>
      </c>
      <c r="P20" s="36">
        <f>+(A19*P19)/1000</f>
        <v>0.1</v>
      </c>
      <c r="Q20" s="36">
        <f>+(A19*Q19)/1000</f>
        <v>3.0000000000000001E-3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32" t="s">
        <v>8</v>
      </c>
      <c r="B21" s="133"/>
      <c r="C21" s="38">
        <f>+C20+C18</f>
        <v>0.12</v>
      </c>
      <c r="D21" s="38">
        <f t="shared" ref="D21:X21" si="2">+D20+D18</f>
        <v>0.01</v>
      </c>
      <c r="E21" s="38">
        <f t="shared" si="2"/>
        <v>7.0000000000000001E-3</v>
      </c>
      <c r="F21" s="38">
        <f t="shared" si="2"/>
        <v>1.4999999999999999E-2</v>
      </c>
      <c r="G21" s="38">
        <f t="shared" si="2"/>
        <v>1</v>
      </c>
      <c r="H21" s="38">
        <f t="shared" si="2"/>
        <v>0.02</v>
      </c>
      <c r="I21" s="38">
        <f t="shared" si="2"/>
        <v>0.05</v>
      </c>
      <c r="J21" s="38">
        <f t="shared" si="2"/>
        <v>0.04</v>
      </c>
      <c r="K21" s="38">
        <f t="shared" si="2"/>
        <v>0.01</v>
      </c>
      <c r="L21" s="38">
        <f t="shared" si="2"/>
        <v>3.5000000000000003E-2</v>
      </c>
      <c r="M21" s="38">
        <f t="shared" si="2"/>
        <v>1.7999999999999999E-2</v>
      </c>
      <c r="N21" s="38">
        <f t="shared" si="2"/>
        <v>1.9E-2</v>
      </c>
      <c r="O21" s="38">
        <f t="shared" si="2"/>
        <v>1.4999999999999999E-2</v>
      </c>
      <c r="P21" s="38">
        <f t="shared" si="2"/>
        <v>0.1</v>
      </c>
      <c r="Q21" s="38">
        <f t="shared" si="2"/>
        <v>3.0000000000000001E-3</v>
      </c>
      <c r="R21" s="38">
        <f t="shared" si="2"/>
        <v>7.0000000000000007E-2</v>
      </c>
      <c r="S21" s="38">
        <f t="shared" si="2"/>
        <v>0</v>
      </c>
      <c r="T21" s="38">
        <f t="shared" si="2"/>
        <v>5.0000000000000001E-3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25" t="s">
        <v>9</v>
      </c>
      <c r="B22" s="127"/>
      <c r="C22" s="40">
        <v>262</v>
      </c>
      <c r="D22" s="40">
        <v>2948</v>
      </c>
      <c r="E22" s="40">
        <v>1650</v>
      </c>
      <c r="F22" s="40">
        <v>608</v>
      </c>
      <c r="G22" s="40">
        <v>57</v>
      </c>
      <c r="H22" s="40">
        <v>399</v>
      </c>
      <c r="I22" s="40">
        <v>444</v>
      </c>
      <c r="J22" s="40">
        <v>187</v>
      </c>
      <c r="K22" s="40">
        <v>784</v>
      </c>
      <c r="L22" s="40">
        <v>2644</v>
      </c>
      <c r="M22" s="40">
        <v>1850</v>
      </c>
      <c r="N22" s="40">
        <v>708</v>
      </c>
      <c r="O22" s="40">
        <v>235</v>
      </c>
      <c r="P22" s="40">
        <v>330</v>
      </c>
      <c r="Q22" s="40">
        <v>227</v>
      </c>
      <c r="R22" s="40">
        <v>634</v>
      </c>
      <c r="S22" s="40">
        <v>112</v>
      </c>
      <c r="T22" s="40">
        <v>147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14.74</v>
      </c>
      <c r="E23" s="42">
        <f t="shared" ref="E23:X23" si="3">SUM(E18*E22)</f>
        <v>11.55</v>
      </c>
      <c r="F23" s="42">
        <f t="shared" si="3"/>
        <v>9.1199999999999992</v>
      </c>
      <c r="G23" s="42">
        <f t="shared" si="3"/>
        <v>57</v>
      </c>
      <c r="H23" s="42">
        <f t="shared" si="3"/>
        <v>7.98</v>
      </c>
      <c r="I23" s="42">
        <f t="shared" si="3"/>
        <v>22.200000000000003</v>
      </c>
      <c r="J23" s="42">
        <f t="shared" si="3"/>
        <v>7.48</v>
      </c>
      <c r="K23" s="42">
        <f t="shared" si="3"/>
        <v>7.84</v>
      </c>
      <c r="L23" s="42">
        <f t="shared" si="3"/>
        <v>92.54</v>
      </c>
      <c r="M23" s="42">
        <f t="shared" si="3"/>
        <v>0</v>
      </c>
      <c r="N23" s="42">
        <f t="shared" si="3"/>
        <v>8.4960000000000004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44.38</v>
      </c>
      <c r="S23" s="42">
        <f t="shared" si="3"/>
        <v>0</v>
      </c>
      <c r="T23" s="42">
        <f t="shared" si="3"/>
        <v>0.73499999999999999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305.02100000000002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14.74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33.299999999999997</v>
      </c>
      <c r="N24" s="42">
        <f t="shared" si="4"/>
        <v>4.9560000000000004</v>
      </c>
      <c r="O24" s="42">
        <f t="shared" si="4"/>
        <v>3.5249999999999999</v>
      </c>
      <c r="P24" s="42">
        <f t="shared" si="4"/>
        <v>33</v>
      </c>
      <c r="Q24" s="42">
        <f t="shared" si="4"/>
        <v>0.68100000000000005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100.682</v>
      </c>
    </row>
    <row r="25" spans="1:25" x14ac:dyDescent="0.15">
      <c r="A25" s="134" t="s">
        <v>11</v>
      </c>
      <c r="B25" s="135"/>
      <c r="C25" s="44">
        <f>SUM(C23:C24)</f>
        <v>31.44</v>
      </c>
      <c r="D25" s="44">
        <f t="shared" ref="D25:X25" si="5">+D21*D22</f>
        <v>29.48</v>
      </c>
      <c r="E25" s="44">
        <f t="shared" si="5"/>
        <v>11.55</v>
      </c>
      <c r="F25" s="44">
        <f t="shared" si="5"/>
        <v>9.1199999999999992</v>
      </c>
      <c r="G25" s="44">
        <f t="shared" si="5"/>
        <v>57</v>
      </c>
      <c r="H25" s="44">
        <f t="shared" si="5"/>
        <v>7.98</v>
      </c>
      <c r="I25" s="44">
        <f t="shared" si="5"/>
        <v>22.200000000000003</v>
      </c>
      <c r="J25" s="44">
        <f t="shared" si="5"/>
        <v>7.48</v>
      </c>
      <c r="K25" s="44">
        <f t="shared" si="5"/>
        <v>7.84</v>
      </c>
      <c r="L25" s="44">
        <f t="shared" si="5"/>
        <v>92.54</v>
      </c>
      <c r="M25" s="44">
        <f t="shared" si="5"/>
        <v>33.299999999999997</v>
      </c>
      <c r="N25" s="44">
        <f t="shared" si="5"/>
        <v>13.452</v>
      </c>
      <c r="O25" s="44">
        <f t="shared" si="5"/>
        <v>3.5249999999999999</v>
      </c>
      <c r="P25" s="44">
        <f t="shared" si="5"/>
        <v>33</v>
      </c>
      <c r="Q25" s="44">
        <f t="shared" si="5"/>
        <v>0.68100000000000005</v>
      </c>
      <c r="R25" s="44">
        <f t="shared" si="5"/>
        <v>44.38</v>
      </c>
      <c r="S25" s="44">
        <f t="shared" si="5"/>
        <v>0</v>
      </c>
      <c r="T25" s="44">
        <f t="shared" si="5"/>
        <v>0.73499999999999999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405.70299999999997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18" t="s">
        <v>0</v>
      </c>
      <c r="C31" s="118"/>
      <c r="D31" s="118"/>
      <c r="E31" s="118"/>
      <c r="F31" s="118"/>
      <c r="G31" s="118"/>
      <c r="H31" s="118"/>
      <c r="I31" s="118"/>
      <c r="J31" s="118"/>
      <c r="L31" s="10"/>
      <c r="M31" s="119" t="s">
        <v>1</v>
      </c>
      <c r="N31" s="119"/>
      <c r="O31" s="119"/>
      <c r="P31" s="119"/>
      <c r="Q31" s="119"/>
      <c r="R31" s="119" t="s">
        <v>15</v>
      </c>
      <c r="S31" s="119"/>
      <c r="T31" s="119"/>
      <c r="U31" s="119"/>
      <c r="V31" s="119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20">
        <v>43046</v>
      </c>
      <c r="Q32" s="120"/>
      <c r="R32" s="120"/>
      <c r="S32" s="120"/>
      <c r="T32" s="13"/>
      <c r="U32" s="13"/>
      <c r="V32" s="13"/>
    </row>
    <row r="33" spans="1:25" x14ac:dyDescent="0.15">
      <c r="A33" s="121"/>
      <c r="B33" s="122"/>
      <c r="C33" s="125" t="s">
        <v>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7"/>
      <c r="W33" s="14"/>
      <c r="X33" s="14"/>
      <c r="Y33" s="15"/>
    </row>
    <row r="34" spans="1:25" ht="62.25" thickBot="1" x14ac:dyDescent="0.2">
      <c r="A34" s="123"/>
      <c r="B34" s="124"/>
      <c r="C34" s="16" t="s">
        <v>28</v>
      </c>
      <c r="D34" s="18" t="s">
        <v>41</v>
      </c>
      <c r="E34" s="18" t="s">
        <v>32</v>
      </c>
      <c r="F34" s="18" t="s">
        <v>35</v>
      </c>
      <c r="G34" s="18" t="s">
        <v>37</v>
      </c>
      <c r="H34" s="18" t="s">
        <v>86</v>
      </c>
      <c r="I34" s="18" t="s">
        <v>55</v>
      </c>
      <c r="J34" s="18" t="s">
        <v>36</v>
      </c>
      <c r="K34" s="18" t="s">
        <v>51</v>
      </c>
      <c r="L34" s="18" t="s">
        <v>58</v>
      </c>
      <c r="M34" s="18" t="s">
        <v>30</v>
      </c>
      <c r="N34" s="18" t="s">
        <v>67</v>
      </c>
      <c r="O34" s="18" t="s">
        <v>39</v>
      </c>
      <c r="P34" s="18" t="s">
        <v>29</v>
      </c>
      <c r="Q34" s="18" t="s">
        <v>34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28" t="s">
        <v>5</v>
      </c>
      <c r="B35" s="21" t="s">
        <v>31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50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29"/>
      <c r="B36" s="24" t="s">
        <v>84</v>
      </c>
      <c r="C36" s="25"/>
      <c r="D36" s="25">
        <v>2</v>
      </c>
      <c r="E36" s="25"/>
      <c r="F36" s="25"/>
      <c r="G36" s="25"/>
      <c r="H36" s="25"/>
      <c r="I36" s="25">
        <f>1/2</f>
        <v>0.5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29"/>
      <c r="B37" s="24" t="s">
        <v>42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30"/>
      <c r="B38" s="27" t="s">
        <v>43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28" t="s">
        <v>6</v>
      </c>
      <c r="B39" s="21" t="s">
        <v>33</v>
      </c>
      <c r="C39" s="22"/>
      <c r="D39" s="22"/>
      <c r="E39" s="22"/>
      <c r="F39" s="22"/>
      <c r="G39" s="22">
        <v>40</v>
      </c>
      <c r="H39" s="22">
        <v>10</v>
      </c>
      <c r="I39" s="22"/>
      <c r="J39" s="22">
        <v>20</v>
      </c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29"/>
      <c r="B40" s="24" t="s">
        <v>85</v>
      </c>
      <c r="C40" s="25"/>
      <c r="D40" s="25"/>
      <c r="E40" s="25"/>
      <c r="F40" s="25">
        <v>15</v>
      </c>
      <c r="G40" s="25"/>
      <c r="H40" s="25"/>
      <c r="I40" s="25"/>
      <c r="J40" s="25"/>
      <c r="K40" s="25"/>
      <c r="L40" s="25">
        <v>50</v>
      </c>
      <c r="M40" s="25">
        <v>25</v>
      </c>
      <c r="N40" s="25"/>
      <c r="O40" s="25"/>
      <c r="P40" s="25">
        <v>3</v>
      </c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29"/>
      <c r="B41" s="24" t="s">
        <v>87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>
        <v>50</v>
      </c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3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2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2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2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3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2</v>
      </c>
      <c r="E47" s="31">
        <f t="shared" si="6"/>
        <v>15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0.5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50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2E-3</v>
      </c>
      <c r="E48" s="33">
        <f>+(A47*E47)/1000</f>
        <v>1.4999999999999999E-2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</f>
        <v>0.5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0.05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15</v>
      </c>
      <c r="G49" s="34">
        <f t="shared" si="7"/>
        <v>40</v>
      </c>
      <c r="H49" s="34">
        <f t="shared" si="7"/>
        <v>10</v>
      </c>
      <c r="I49" s="34">
        <f t="shared" si="7"/>
        <v>0</v>
      </c>
      <c r="J49" s="34">
        <f t="shared" si="7"/>
        <v>20</v>
      </c>
      <c r="K49" s="34">
        <f t="shared" si="7"/>
        <v>15</v>
      </c>
      <c r="L49" s="34">
        <f t="shared" si="7"/>
        <v>50</v>
      </c>
      <c r="M49" s="34">
        <f t="shared" si="7"/>
        <v>25</v>
      </c>
      <c r="N49" s="34">
        <f t="shared" si="7"/>
        <v>0</v>
      </c>
      <c r="O49" s="34">
        <f t="shared" si="7"/>
        <v>0</v>
      </c>
      <c r="P49" s="34">
        <f t="shared" si="7"/>
        <v>3</v>
      </c>
      <c r="Q49" s="34">
        <f t="shared" si="7"/>
        <v>50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</v>
      </c>
      <c r="E50" s="36">
        <f>+(A49*E49)/1000</f>
        <v>0</v>
      </c>
      <c r="F50" s="36">
        <f>+(A49*F49)/1000</f>
        <v>1.4999999999999999E-2</v>
      </c>
      <c r="G50" s="36">
        <f>+(A49*G49)/1000</f>
        <v>0.04</v>
      </c>
      <c r="H50" s="36">
        <f>+(A49*H49)/1000</f>
        <v>0.01</v>
      </c>
      <c r="I50" s="36">
        <f>+(A49*I49)/1000</f>
        <v>0</v>
      </c>
      <c r="J50" s="36">
        <f>+(A49*J49)/1000</f>
        <v>0.02</v>
      </c>
      <c r="K50" s="36">
        <f>+(A49*K49)/1000</f>
        <v>1.4999999999999999E-2</v>
      </c>
      <c r="L50" s="36">
        <f>+(A49*L49)/1000</f>
        <v>0.05</v>
      </c>
      <c r="M50" s="36">
        <f>+(A49*M49)/1000</f>
        <v>2.5000000000000001E-2</v>
      </c>
      <c r="N50" s="36">
        <f>+(A49*N49)/1000</f>
        <v>0</v>
      </c>
      <c r="O50" s="36">
        <f>+(A49*O49)/1000</f>
        <v>0</v>
      </c>
      <c r="P50" s="36">
        <f>+(A49*P49)/1000</f>
        <v>3.0000000000000001E-3</v>
      </c>
      <c r="Q50" s="36">
        <f>+(A49*Q49)/1000</f>
        <v>0.05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32" t="s">
        <v>8</v>
      </c>
      <c r="B51" s="133"/>
      <c r="C51" s="38">
        <f>+C50+C48</f>
        <v>0.14000000000000001</v>
      </c>
      <c r="D51" s="38">
        <f t="shared" ref="D51:X51" si="8">+D50+D48</f>
        <v>2E-3</v>
      </c>
      <c r="E51" s="38">
        <f t="shared" si="8"/>
        <v>1.4999999999999999E-2</v>
      </c>
      <c r="F51" s="38">
        <f t="shared" si="8"/>
        <v>1.4999999999999999E-2</v>
      </c>
      <c r="G51" s="38">
        <f t="shared" si="8"/>
        <v>0.04</v>
      </c>
      <c r="H51" s="38">
        <f t="shared" si="8"/>
        <v>0.01</v>
      </c>
      <c r="I51" s="38">
        <f t="shared" si="8"/>
        <v>0.5</v>
      </c>
      <c r="J51" s="38">
        <f t="shared" si="8"/>
        <v>0.02</v>
      </c>
      <c r="K51" s="38">
        <f t="shared" si="8"/>
        <v>1.4999999999999999E-2</v>
      </c>
      <c r="L51" s="38">
        <f t="shared" si="8"/>
        <v>0.05</v>
      </c>
      <c r="M51" s="38">
        <f t="shared" si="8"/>
        <v>2.5000000000000001E-2</v>
      </c>
      <c r="N51" s="38">
        <f t="shared" si="8"/>
        <v>0.05</v>
      </c>
      <c r="O51" s="38">
        <f t="shared" si="8"/>
        <v>0</v>
      </c>
      <c r="P51" s="38">
        <f t="shared" si="8"/>
        <v>3.0000000000000001E-3</v>
      </c>
      <c r="Q51" s="38">
        <f t="shared" si="8"/>
        <v>0.05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25" t="s">
        <v>9</v>
      </c>
      <c r="B52" s="127"/>
      <c r="C52" s="40">
        <v>262</v>
      </c>
      <c r="D52" s="40">
        <v>2948</v>
      </c>
      <c r="E52" s="40">
        <v>1650</v>
      </c>
      <c r="F52" s="40">
        <v>608</v>
      </c>
      <c r="G52" s="40">
        <v>154</v>
      </c>
      <c r="H52" s="40">
        <v>784</v>
      </c>
      <c r="I52" s="40">
        <v>57</v>
      </c>
      <c r="J52" s="40">
        <v>187</v>
      </c>
      <c r="K52" s="40">
        <v>708</v>
      </c>
      <c r="L52" s="40">
        <v>269</v>
      </c>
      <c r="M52" s="40">
        <v>2644</v>
      </c>
      <c r="N52" s="40">
        <v>348</v>
      </c>
      <c r="O52" s="40">
        <v>112</v>
      </c>
      <c r="P52" s="40">
        <v>147</v>
      </c>
      <c r="Q52" s="40">
        <v>330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5.8959999999999999</v>
      </c>
      <c r="E53" s="42">
        <f t="shared" ref="E53:X53" si="9">SUM(E48*E52)</f>
        <v>24.75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28.5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17.400000000000002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97.506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0</v>
      </c>
      <c r="E54" s="42">
        <f t="shared" ref="E54:X54" si="10">SUM(E50*E52)</f>
        <v>0</v>
      </c>
      <c r="F54" s="42">
        <f t="shared" si="10"/>
        <v>9.1199999999999992</v>
      </c>
      <c r="G54" s="42">
        <f t="shared" si="10"/>
        <v>6.16</v>
      </c>
      <c r="H54" s="42">
        <f t="shared" si="10"/>
        <v>7.84</v>
      </c>
      <c r="I54" s="42">
        <f t="shared" si="10"/>
        <v>0</v>
      </c>
      <c r="J54" s="42">
        <f t="shared" si="10"/>
        <v>3.74</v>
      </c>
      <c r="K54" s="42">
        <f t="shared" si="10"/>
        <v>10.62</v>
      </c>
      <c r="L54" s="42">
        <f t="shared" si="10"/>
        <v>13.450000000000001</v>
      </c>
      <c r="M54" s="42">
        <f t="shared" si="10"/>
        <v>66.100000000000009</v>
      </c>
      <c r="N54" s="42">
        <f t="shared" si="10"/>
        <v>0</v>
      </c>
      <c r="O54" s="42">
        <f t="shared" si="10"/>
        <v>0</v>
      </c>
      <c r="P54" s="42">
        <f t="shared" si="10"/>
        <v>0.441</v>
      </c>
      <c r="Q54" s="42">
        <f t="shared" si="10"/>
        <v>16.5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149.691</v>
      </c>
    </row>
    <row r="55" spans="1:25" x14ac:dyDescent="0.15">
      <c r="A55" s="134" t="s">
        <v>11</v>
      </c>
      <c r="B55" s="135"/>
      <c r="C55" s="44">
        <f>SUM(C53:C54)</f>
        <v>36.68</v>
      </c>
      <c r="D55" s="44">
        <f t="shared" ref="D55:X55" si="11">+D51*D52</f>
        <v>5.8959999999999999</v>
      </c>
      <c r="E55" s="44">
        <f t="shared" si="11"/>
        <v>24.75</v>
      </c>
      <c r="F55" s="44">
        <f t="shared" si="11"/>
        <v>9.1199999999999992</v>
      </c>
      <c r="G55" s="44">
        <f t="shared" si="11"/>
        <v>6.16</v>
      </c>
      <c r="H55" s="44">
        <f t="shared" si="11"/>
        <v>7.84</v>
      </c>
      <c r="I55" s="44">
        <f t="shared" si="11"/>
        <v>28.5</v>
      </c>
      <c r="J55" s="44">
        <f t="shared" si="11"/>
        <v>3.74</v>
      </c>
      <c r="K55" s="44">
        <f t="shared" si="11"/>
        <v>10.62</v>
      </c>
      <c r="L55" s="44">
        <f t="shared" si="11"/>
        <v>13.450000000000001</v>
      </c>
      <c r="M55" s="44">
        <f t="shared" si="11"/>
        <v>66.100000000000009</v>
      </c>
      <c r="N55" s="44">
        <f t="shared" si="11"/>
        <v>17.400000000000002</v>
      </c>
      <c r="O55" s="44">
        <f t="shared" si="11"/>
        <v>0</v>
      </c>
      <c r="P55" s="44">
        <f t="shared" si="11"/>
        <v>0.441</v>
      </c>
      <c r="Q55" s="44">
        <f t="shared" si="11"/>
        <v>16.5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247.197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scale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H18" sqref="H18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8" width="3.85546875" style="9" customWidth="1"/>
    <col min="9" max="9" width="4.28515625" style="9" customWidth="1"/>
    <col min="10" max="10" width="4.5703125" style="9" customWidth="1"/>
    <col min="11" max="11" width="4.71093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L1" s="10"/>
      <c r="M1" s="119" t="s">
        <v>1</v>
      </c>
      <c r="N1" s="119"/>
      <c r="O1" s="119"/>
      <c r="P1" s="119"/>
      <c r="Q1" s="119"/>
      <c r="R1" s="119" t="s">
        <v>2</v>
      </c>
      <c r="S1" s="119"/>
      <c r="T1" s="119"/>
      <c r="U1" s="119"/>
      <c r="V1" s="119"/>
    </row>
    <row r="2" spans="1:25" x14ac:dyDescent="0.15">
      <c r="B2" s="11" t="s">
        <v>3</v>
      </c>
      <c r="C2" s="12">
        <v>40</v>
      </c>
      <c r="D2" s="12">
        <v>1</v>
      </c>
      <c r="E2" s="13"/>
      <c r="F2" s="13"/>
      <c r="G2" s="13"/>
      <c r="H2" s="13"/>
      <c r="I2" s="13"/>
      <c r="J2" s="13"/>
      <c r="P2" s="120">
        <v>43047</v>
      </c>
      <c r="Q2" s="120"/>
      <c r="R2" s="120"/>
      <c r="S2" s="120"/>
      <c r="T2" s="13"/>
      <c r="U2" s="13"/>
      <c r="V2" s="13"/>
    </row>
    <row r="3" spans="1:25" x14ac:dyDescent="0.15">
      <c r="A3" s="121"/>
      <c r="B3" s="122"/>
      <c r="C3" s="125" t="s">
        <v>4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  <c r="W3" s="14"/>
      <c r="X3" s="14"/>
      <c r="Y3" s="15"/>
    </row>
    <row r="4" spans="1:25" ht="67.5" thickBot="1" x14ac:dyDescent="0.2">
      <c r="A4" s="123"/>
      <c r="B4" s="124"/>
      <c r="C4" s="16" t="s">
        <v>28</v>
      </c>
      <c r="D4" s="17" t="s">
        <v>41</v>
      </c>
      <c r="E4" s="18" t="s">
        <v>32</v>
      </c>
      <c r="F4" s="18" t="s">
        <v>35</v>
      </c>
      <c r="G4" s="18" t="s">
        <v>48</v>
      </c>
      <c r="H4" s="18" t="s">
        <v>92</v>
      </c>
      <c r="I4" s="19" t="s">
        <v>49</v>
      </c>
      <c r="J4" s="18" t="s">
        <v>36</v>
      </c>
      <c r="K4" s="18" t="s">
        <v>93</v>
      </c>
      <c r="L4" s="18" t="s">
        <v>25</v>
      </c>
      <c r="M4" s="18" t="s">
        <v>47</v>
      </c>
      <c r="N4" s="19" t="s">
        <v>34</v>
      </c>
      <c r="O4" s="18" t="s">
        <v>53</v>
      </c>
      <c r="P4" s="18" t="s">
        <v>67</v>
      </c>
      <c r="Q4" s="18" t="s">
        <v>72</v>
      </c>
      <c r="R4" s="18" t="s">
        <v>24</v>
      </c>
      <c r="S4" s="18" t="s">
        <v>51</v>
      </c>
      <c r="T4" s="18" t="s">
        <v>29</v>
      </c>
      <c r="U4" s="19" t="s">
        <v>113</v>
      </c>
      <c r="V4" s="20"/>
      <c r="W4" s="17"/>
      <c r="X4" s="17"/>
      <c r="Y4" s="15"/>
    </row>
    <row r="5" spans="1:25" ht="11.25" customHeight="1" x14ac:dyDescent="0.15">
      <c r="A5" s="128" t="s">
        <v>5</v>
      </c>
      <c r="B5" s="21" t="s">
        <v>60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29"/>
      <c r="B6" s="24" t="s">
        <v>94</v>
      </c>
      <c r="C6" s="25"/>
      <c r="D6" s="25">
        <v>5</v>
      </c>
      <c r="E6" s="25"/>
      <c r="F6" s="25"/>
      <c r="G6" s="25">
        <v>15</v>
      </c>
      <c r="H6" s="25">
        <v>120</v>
      </c>
      <c r="I6" s="25"/>
      <c r="J6" s="25"/>
      <c r="K6" s="25">
        <v>15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29"/>
      <c r="B7" s="24" t="s">
        <v>95</v>
      </c>
      <c r="C7" s="25"/>
      <c r="D7" s="25"/>
      <c r="E7" s="25">
        <v>7</v>
      </c>
      <c r="F7" s="25"/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30"/>
      <c r="B8" s="27" t="s">
        <v>59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28" t="s">
        <v>6</v>
      </c>
      <c r="B9" s="21" t="s">
        <v>90</v>
      </c>
      <c r="C9" s="22"/>
      <c r="D9" s="22"/>
      <c r="E9" s="22"/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29"/>
      <c r="B10" s="30" t="s">
        <v>91</v>
      </c>
      <c r="C10" s="25"/>
      <c r="D10" s="25"/>
      <c r="E10" s="25"/>
      <c r="F10" s="25">
        <v>10</v>
      </c>
      <c r="G10" s="25"/>
      <c r="H10" s="25"/>
      <c r="I10" s="25"/>
      <c r="J10" s="25">
        <v>10</v>
      </c>
      <c r="K10" s="25"/>
      <c r="L10" s="25">
        <v>7</v>
      </c>
      <c r="M10" s="25"/>
      <c r="N10" s="25"/>
      <c r="O10" s="25">
        <v>40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29"/>
      <c r="B11" s="30" t="s">
        <v>45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>
        <v>230</v>
      </c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130"/>
      <c r="B12" s="27" t="s">
        <v>28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28" t="s">
        <v>7</v>
      </c>
      <c r="B13" s="21" t="s">
        <v>34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100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29"/>
      <c r="B14" s="24" t="s">
        <v>32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29"/>
      <c r="B15" s="24" t="s">
        <v>112</v>
      </c>
      <c r="C15" s="25"/>
      <c r="D15" s="25">
        <v>10</v>
      </c>
      <c r="E15" s="25"/>
      <c r="F15" s="25"/>
      <c r="G15" s="25">
        <v>12</v>
      </c>
      <c r="H15" s="25"/>
      <c r="I15" s="25">
        <v>25</v>
      </c>
      <c r="J15" s="25"/>
      <c r="K15" s="25"/>
      <c r="L15" s="25"/>
      <c r="M15" s="25" t="s">
        <v>81</v>
      </c>
      <c r="N15" s="25"/>
      <c r="O15" s="25"/>
      <c r="P15" s="25"/>
      <c r="Q15" s="25"/>
      <c r="R15" s="25"/>
      <c r="S15" s="25">
        <v>5</v>
      </c>
      <c r="T15" s="25"/>
      <c r="U15" s="25"/>
      <c r="V15" s="26"/>
      <c r="W15" s="26"/>
      <c r="X15" s="26"/>
      <c r="Y15" s="15"/>
    </row>
    <row r="16" spans="1:25" ht="11.25" thickBot="1" x14ac:dyDescent="0.2">
      <c r="A16" s="131"/>
      <c r="B16" s="27" t="s">
        <v>43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40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10</v>
      </c>
      <c r="G17" s="31">
        <f t="shared" si="0"/>
        <v>35</v>
      </c>
      <c r="H17" s="31">
        <f t="shared" si="0"/>
        <v>120</v>
      </c>
      <c r="I17" s="31">
        <f t="shared" si="0"/>
        <v>0</v>
      </c>
      <c r="J17" s="31">
        <f t="shared" si="0"/>
        <v>50</v>
      </c>
      <c r="K17" s="31">
        <f t="shared" si="0"/>
        <v>15</v>
      </c>
      <c r="L17" s="31">
        <f t="shared" si="0"/>
        <v>7</v>
      </c>
      <c r="M17" s="31">
        <f t="shared" si="0"/>
        <v>0</v>
      </c>
      <c r="N17" s="31">
        <f t="shared" si="0"/>
        <v>0</v>
      </c>
      <c r="O17" s="31">
        <f t="shared" si="0"/>
        <v>40</v>
      </c>
      <c r="P17" s="31">
        <f t="shared" si="0"/>
        <v>70</v>
      </c>
      <c r="Q17" s="31">
        <f t="shared" si="0"/>
        <v>70</v>
      </c>
      <c r="R17" s="31">
        <f t="shared" si="0"/>
        <v>230</v>
      </c>
      <c r="S17" s="31">
        <f t="shared" si="0"/>
        <v>0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3.2</v>
      </c>
      <c r="D18" s="33">
        <f>+(A17*D17)/1000</f>
        <v>0.8</v>
      </c>
      <c r="E18" s="33">
        <f>+(A17*E17)/1000</f>
        <v>0.28000000000000003</v>
      </c>
      <c r="F18" s="33">
        <f>+(A17*F17)/1000</f>
        <v>0.4</v>
      </c>
      <c r="G18" s="33">
        <f>+(A17*G17)/1000</f>
        <v>1.4</v>
      </c>
      <c r="H18" s="33">
        <f>+(A17*H17)/1000</f>
        <v>4.8</v>
      </c>
      <c r="I18" s="33">
        <f>+(A17*I17)/1000</f>
        <v>0</v>
      </c>
      <c r="J18" s="33">
        <f>+(A17*J17)/1000</f>
        <v>2</v>
      </c>
      <c r="K18" s="33">
        <f>+(A17*K17)/1000</f>
        <v>0.6</v>
      </c>
      <c r="L18" s="33">
        <f>+(A17*L17)/1000</f>
        <v>0.28000000000000003</v>
      </c>
      <c r="M18" s="33">
        <f>+(A17*M17)/1000</f>
        <v>0</v>
      </c>
      <c r="N18" s="33">
        <f>+(A17*N17)/1000</f>
        <v>0</v>
      </c>
      <c r="O18" s="33">
        <f>+(A17*O17)/1000</f>
        <v>1.6</v>
      </c>
      <c r="P18" s="33">
        <f>+(A17*P17)/1000</f>
        <v>2.8</v>
      </c>
      <c r="Q18" s="33">
        <f>+(A17*Q17)/1000</f>
        <v>2.8</v>
      </c>
      <c r="R18" s="33">
        <f>+(A17*R17)/1000</f>
        <v>9.1999999999999993</v>
      </c>
      <c r="S18" s="33">
        <f>+(A17*S17)/1000</f>
        <v>0</v>
      </c>
      <c r="T18" s="33">
        <f>+(A17*T17)/1000</f>
        <v>0.2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10</v>
      </c>
      <c r="E19" s="34">
        <f t="shared" si="1"/>
        <v>7</v>
      </c>
      <c r="F19" s="34">
        <f t="shared" si="1"/>
        <v>0</v>
      </c>
      <c r="G19" s="34">
        <f t="shared" si="1"/>
        <v>12</v>
      </c>
      <c r="H19" s="34">
        <f t="shared" si="1"/>
        <v>0</v>
      </c>
      <c r="I19" s="34">
        <f t="shared" si="1"/>
        <v>25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100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5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0.01</v>
      </c>
      <c r="E20" s="36">
        <f>+(A19*E19)/1000</f>
        <v>7.0000000000000001E-3</v>
      </c>
      <c r="F20" s="36">
        <f>+(A19*F19)/1000</f>
        <v>0</v>
      </c>
      <c r="G20" s="36">
        <f>+(A19*G19)/1000</f>
        <v>1.2E-2</v>
      </c>
      <c r="H20" s="36">
        <f>+(A19*H19)/1000</f>
        <v>0</v>
      </c>
      <c r="I20" s="36">
        <f>+(A19*I19)/1000</f>
        <v>2.5000000000000001E-2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</f>
        <v>0</v>
      </c>
      <c r="N20" s="36">
        <f>+(A19*N19)/1000</f>
        <v>0.1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5.0000000000000001E-3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32" t="s">
        <v>8</v>
      </c>
      <c r="B21" s="133"/>
      <c r="C21" s="38">
        <f>+C20+C18</f>
        <v>3.24</v>
      </c>
      <c r="D21" s="38">
        <f t="shared" ref="D21:X21" si="2">+D20+D18</f>
        <v>0.81</v>
      </c>
      <c r="E21" s="38">
        <f t="shared" si="2"/>
        <v>0.28700000000000003</v>
      </c>
      <c r="F21" s="38">
        <f t="shared" si="2"/>
        <v>0.4</v>
      </c>
      <c r="G21" s="38">
        <f t="shared" si="2"/>
        <v>1.4119999999999999</v>
      </c>
      <c r="H21" s="38">
        <f t="shared" si="2"/>
        <v>4.8</v>
      </c>
      <c r="I21" s="38">
        <f t="shared" si="2"/>
        <v>2.5000000000000001E-2</v>
      </c>
      <c r="J21" s="38">
        <f t="shared" si="2"/>
        <v>2</v>
      </c>
      <c r="K21" s="38">
        <f t="shared" si="2"/>
        <v>0.6</v>
      </c>
      <c r="L21" s="38">
        <f t="shared" si="2"/>
        <v>0.28000000000000003</v>
      </c>
      <c r="M21" s="38">
        <f t="shared" si="2"/>
        <v>0</v>
      </c>
      <c r="N21" s="38">
        <f t="shared" si="2"/>
        <v>0.1</v>
      </c>
      <c r="O21" s="38">
        <f t="shared" si="2"/>
        <v>1.6</v>
      </c>
      <c r="P21" s="38">
        <f t="shared" si="2"/>
        <v>2.8</v>
      </c>
      <c r="Q21" s="38">
        <f t="shared" si="2"/>
        <v>2.8</v>
      </c>
      <c r="R21" s="38">
        <f t="shared" si="2"/>
        <v>9.1999999999999993</v>
      </c>
      <c r="S21" s="38">
        <f t="shared" si="2"/>
        <v>5.0000000000000001E-3</v>
      </c>
      <c r="T21" s="38">
        <f t="shared" si="2"/>
        <v>0.2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25" t="s">
        <v>9</v>
      </c>
      <c r="B22" s="127"/>
      <c r="C22" s="40">
        <v>262</v>
      </c>
      <c r="D22" s="40">
        <v>2948</v>
      </c>
      <c r="E22" s="40">
        <v>1650</v>
      </c>
      <c r="F22" s="40">
        <v>608</v>
      </c>
      <c r="G22" s="40">
        <v>399</v>
      </c>
      <c r="H22" s="40">
        <v>306</v>
      </c>
      <c r="I22" s="40">
        <v>227</v>
      </c>
      <c r="J22" s="40">
        <v>187</v>
      </c>
      <c r="K22" s="40">
        <v>274</v>
      </c>
      <c r="L22" s="40">
        <v>238</v>
      </c>
      <c r="M22" s="40">
        <v>55</v>
      </c>
      <c r="N22" s="40">
        <v>320</v>
      </c>
      <c r="O22" s="40">
        <v>1550</v>
      </c>
      <c r="P22" s="40">
        <v>348</v>
      </c>
      <c r="Q22" s="40">
        <v>348</v>
      </c>
      <c r="R22" s="40">
        <v>153</v>
      </c>
      <c r="S22" s="40">
        <v>708</v>
      </c>
      <c r="T22" s="40">
        <v>147</v>
      </c>
      <c r="U22" s="40"/>
      <c r="V22" s="40"/>
      <c r="W22" s="41"/>
      <c r="X22" s="41"/>
      <c r="Y22" s="15"/>
    </row>
    <row r="23" spans="1:25" x14ac:dyDescent="0.15">
      <c r="A23" s="7">
        <f>SUM(A17)</f>
        <v>40</v>
      </c>
      <c r="B23" s="8" t="s">
        <v>10</v>
      </c>
      <c r="C23" s="42">
        <f>SUM(C18*C22)</f>
        <v>838.40000000000009</v>
      </c>
      <c r="D23" s="42">
        <f>SUM(D18*D22)</f>
        <v>2358.4</v>
      </c>
      <c r="E23" s="42">
        <f t="shared" ref="E23:X23" si="3">SUM(E18*E22)</f>
        <v>462.00000000000006</v>
      </c>
      <c r="F23" s="42">
        <f t="shared" si="3"/>
        <v>243.20000000000002</v>
      </c>
      <c r="G23" s="42">
        <f t="shared" si="3"/>
        <v>558.59999999999991</v>
      </c>
      <c r="H23" s="42">
        <f t="shared" si="3"/>
        <v>1468.8</v>
      </c>
      <c r="I23" s="42">
        <f t="shared" si="3"/>
        <v>0</v>
      </c>
      <c r="J23" s="42">
        <f t="shared" si="3"/>
        <v>374</v>
      </c>
      <c r="K23" s="42">
        <f t="shared" si="3"/>
        <v>164.4</v>
      </c>
      <c r="L23" s="42">
        <f t="shared" si="3"/>
        <v>66.64</v>
      </c>
      <c r="M23" s="42">
        <f t="shared" si="3"/>
        <v>0</v>
      </c>
      <c r="N23" s="42">
        <f t="shared" si="3"/>
        <v>0</v>
      </c>
      <c r="O23" s="42">
        <f t="shared" si="3"/>
        <v>2480</v>
      </c>
      <c r="P23" s="42">
        <f t="shared" si="3"/>
        <v>974.4</v>
      </c>
      <c r="Q23" s="42">
        <f t="shared" si="3"/>
        <v>974.4</v>
      </c>
      <c r="R23" s="42">
        <f t="shared" si="3"/>
        <v>1407.6</v>
      </c>
      <c r="S23" s="42">
        <f t="shared" si="3"/>
        <v>0</v>
      </c>
      <c r="T23" s="42">
        <f t="shared" si="3"/>
        <v>29.400000000000002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12400.24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29.48</v>
      </c>
      <c r="E24" s="42">
        <f t="shared" ref="E24:X24" si="4">SUM(E20*E22)</f>
        <v>11.55</v>
      </c>
      <c r="F24" s="42">
        <f t="shared" si="4"/>
        <v>0</v>
      </c>
      <c r="G24" s="42">
        <f t="shared" si="4"/>
        <v>4.7880000000000003</v>
      </c>
      <c r="H24" s="42">
        <f t="shared" si="4"/>
        <v>0</v>
      </c>
      <c r="I24" s="42">
        <f t="shared" si="4"/>
        <v>5.6750000000000007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32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3.54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97.513000000000005</v>
      </c>
    </row>
    <row r="25" spans="1:25" x14ac:dyDescent="0.15">
      <c r="A25" s="134" t="s">
        <v>11</v>
      </c>
      <c r="B25" s="135"/>
      <c r="C25" s="44">
        <f>SUM(C23:C24)</f>
        <v>848.88000000000011</v>
      </c>
      <c r="D25" s="44">
        <f t="shared" ref="D25:X25" si="5">+D21*D22</f>
        <v>2387.88</v>
      </c>
      <c r="E25" s="44">
        <f t="shared" si="5"/>
        <v>473.55000000000007</v>
      </c>
      <c r="F25" s="44">
        <f t="shared" si="5"/>
        <v>243.20000000000002</v>
      </c>
      <c r="G25" s="44">
        <f t="shared" si="5"/>
        <v>563.38799999999992</v>
      </c>
      <c r="H25" s="44">
        <f t="shared" si="5"/>
        <v>1468.8</v>
      </c>
      <c r="I25" s="44">
        <f t="shared" si="5"/>
        <v>5.6750000000000007</v>
      </c>
      <c r="J25" s="44">
        <f t="shared" si="5"/>
        <v>374</v>
      </c>
      <c r="K25" s="44">
        <f t="shared" si="5"/>
        <v>164.4</v>
      </c>
      <c r="L25" s="44">
        <f t="shared" si="5"/>
        <v>66.64</v>
      </c>
      <c r="M25" s="44">
        <f t="shared" si="5"/>
        <v>0</v>
      </c>
      <c r="N25" s="44">
        <f t="shared" si="5"/>
        <v>32</v>
      </c>
      <c r="O25" s="44">
        <f t="shared" si="5"/>
        <v>2480</v>
      </c>
      <c r="P25" s="44">
        <f t="shared" si="5"/>
        <v>974.4</v>
      </c>
      <c r="Q25" s="44">
        <f t="shared" si="5"/>
        <v>974.4</v>
      </c>
      <c r="R25" s="44">
        <f t="shared" si="5"/>
        <v>1407.6</v>
      </c>
      <c r="S25" s="44">
        <f t="shared" si="5"/>
        <v>3.54</v>
      </c>
      <c r="T25" s="44">
        <f t="shared" si="5"/>
        <v>29.400000000000002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12497.753000000001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18" t="s">
        <v>0</v>
      </c>
      <c r="C31" s="118"/>
      <c r="D31" s="118"/>
      <c r="E31" s="118"/>
      <c r="F31" s="118"/>
      <c r="G31" s="118"/>
      <c r="H31" s="118"/>
      <c r="I31" s="118"/>
      <c r="J31" s="118"/>
      <c r="L31" s="10"/>
      <c r="M31" s="119" t="s">
        <v>1</v>
      </c>
      <c r="N31" s="119"/>
      <c r="O31" s="119"/>
      <c r="P31" s="119"/>
      <c r="Q31" s="119"/>
      <c r="R31" s="119" t="s">
        <v>15</v>
      </c>
      <c r="S31" s="119"/>
      <c r="T31" s="119"/>
      <c r="U31" s="119"/>
      <c r="V31" s="119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20">
        <v>43047</v>
      </c>
      <c r="Q32" s="120"/>
      <c r="R32" s="120"/>
      <c r="S32" s="120"/>
      <c r="T32" s="13"/>
      <c r="U32" s="13"/>
      <c r="V32" s="13"/>
    </row>
    <row r="33" spans="1:25" x14ac:dyDescent="0.15">
      <c r="A33" s="121"/>
      <c r="B33" s="122"/>
      <c r="C33" s="125" t="s">
        <v>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7"/>
      <c r="W33" s="14"/>
      <c r="X33" s="14"/>
      <c r="Y33" s="15"/>
    </row>
    <row r="34" spans="1:25" ht="63" thickBot="1" x14ac:dyDescent="0.2">
      <c r="A34" s="123"/>
      <c r="B34" s="124"/>
      <c r="C34" s="16" t="s">
        <v>28</v>
      </c>
      <c r="D34" s="18" t="s">
        <v>35</v>
      </c>
      <c r="E34" s="18" t="s">
        <v>48</v>
      </c>
      <c r="F34" s="18" t="s">
        <v>32</v>
      </c>
      <c r="G34" s="18" t="s">
        <v>47</v>
      </c>
      <c r="H34" s="18" t="s">
        <v>34</v>
      </c>
      <c r="I34" s="18" t="s">
        <v>49</v>
      </c>
      <c r="J34" s="18" t="s">
        <v>62</v>
      </c>
      <c r="K34" s="18" t="s">
        <v>51</v>
      </c>
      <c r="L34" s="18" t="s">
        <v>36</v>
      </c>
      <c r="M34" s="18" t="s">
        <v>117</v>
      </c>
      <c r="N34" s="18" t="s">
        <v>57</v>
      </c>
      <c r="O34" s="18" t="s">
        <v>73</v>
      </c>
      <c r="P34" s="18" t="s">
        <v>29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28" t="s">
        <v>5</v>
      </c>
      <c r="B35" s="21" t="s">
        <v>31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50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29"/>
      <c r="B36" s="24" t="s">
        <v>74</v>
      </c>
      <c r="C36" s="25"/>
      <c r="D36" s="25">
        <v>5</v>
      </c>
      <c r="E36" s="25">
        <v>18</v>
      </c>
      <c r="F36" s="25"/>
      <c r="G36" s="25">
        <f>1/10</f>
        <v>0.1</v>
      </c>
      <c r="H36" s="25">
        <v>25</v>
      </c>
      <c r="I36" s="25">
        <v>28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29"/>
      <c r="B37" s="24" t="s">
        <v>42</v>
      </c>
      <c r="C37" s="25"/>
      <c r="D37" s="25"/>
      <c r="E37" s="25"/>
      <c r="F37" s="25">
        <v>12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30"/>
      <c r="B38" s="27" t="s">
        <v>43</v>
      </c>
      <c r="C38" s="28">
        <v>60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28" t="s">
        <v>6</v>
      </c>
      <c r="B39" s="21" t="s">
        <v>33</v>
      </c>
      <c r="C39" s="22"/>
      <c r="D39" s="22"/>
      <c r="E39" s="22"/>
      <c r="F39" s="22"/>
      <c r="G39" s="22"/>
      <c r="H39" s="22"/>
      <c r="I39" s="22"/>
      <c r="J39" s="22">
        <v>40</v>
      </c>
      <c r="K39" s="22">
        <v>15</v>
      </c>
      <c r="L39" s="22">
        <v>20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29"/>
      <c r="B40" s="24" t="s">
        <v>96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10</v>
      </c>
      <c r="M40" s="25">
        <v>35</v>
      </c>
      <c r="N40" s="25">
        <v>50</v>
      </c>
      <c r="O40" s="25"/>
      <c r="P40" s="25">
        <v>3</v>
      </c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29"/>
      <c r="B41" s="24" t="s">
        <v>75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3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2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2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2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3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60</v>
      </c>
      <c r="D47" s="31">
        <f t="shared" ref="D47:X47" si="6">SUM(D35:D38)</f>
        <v>5</v>
      </c>
      <c r="E47" s="31">
        <f t="shared" si="6"/>
        <v>18</v>
      </c>
      <c r="F47" s="31">
        <f t="shared" si="6"/>
        <v>12</v>
      </c>
      <c r="G47" s="31">
        <f t="shared" si="6"/>
        <v>0.1</v>
      </c>
      <c r="H47" s="31">
        <f t="shared" si="6"/>
        <v>25</v>
      </c>
      <c r="I47" s="31">
        <f t="shared" si="6"/>
        <v>28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50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0.06</v>
      </c>
      <c r="D48" s="33">
        <f>+(A47*D47)/1000</f>
        <v>5.0000000000000001E-3</v>
      </c>
      <c r="E48" s="33">
        <f>+(A47*E47)/1000</f>
        <v>1.7999999999999999E-2</v>
      </c>
      <c r="F48" s="33">
        <f>+(A47*F47)/1000</f>
        <v>1.2E-2</v>
      </c>
      <c r="G48" s="33">
        <f>+(A47*G47)</f>
        <v>0.1</v>
      </c>
      <c r="H48" s="33">
        <f>+(A47*H47)/1000</f>
        <v>2.5000000000000001E-2</v>
      </c>
      <c r="I48" s="33">
        <f>+(A47*I47)/1000</f>
        <v>2.8000000000000001E-2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0.05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15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40</v>
      </c>
      <c r="K49" s="34">
        <f t="shared" si="7"/>
        <v>15</v>
      </c>
      <c r="L49" s="34">
        <f t="shared" si="7"/>
        <v>30</v>
      </c>
      <c r="M49" s="34">
        <f t="shared" si="7"/>
        <v>35</v>
      </c>
      <c r="N49" s="34">
        <f t="shared" si="7"/>
        <v>50</v>
      </c>
      <c r="O49" s="34">
        <f t="shared" si="7"/>
        <v>0</v>
      </c>
      <c r="P49" s="34">
        <f t="shared" si="7"/>
        <v>3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1.4999999999999999E-2</v>
      </c>
      <c r="G50" s="36">
        <f>+(A49*G49)</f>
        <v>0</v>
      </c>
      <c r="H50" s="36">
        <f>+(A49*H49)/1000</f>
        <v>0</v>
      </c>
      <c r="I50" s="36">
        <f>+(A49*I49)/1000</f>
        <v>0</v>
      </c>
      <c r="J50" s="36">
        <f>+(A49*J49)/1000</f>
        <v>0.04</v>
      </c>
      <c r="K50" s="36">
        <f>+(A49*K49)/1000</f>
        <v>1.4999999999999999E-2</v>
      </c>
      <c r="L50" s="36">
        <f>+(A49*L49)/1000</f>
        <v>0.03</v>
      </c>
      <c r="M50" s="36">
        <f>+(A49*M49)/1000</f>
        <v>3.5000000000000003E-2</v>
      </c>
      <c r="N50" s="36">
        <f>+(A49*N49)/1000</f>
        <v>0.05</v>
      </c>
      <c r="O50" s="36">
        <f>+(A49*O49)/1000</f>
        <v>0</v>
      </c>
      <c r="P50" s="36">
        <f>+(A49*P49)/1000</f>
        <v>3.0000000000000001E-3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32" t="s">
        <v>8</v>
      </c>
      <c r="B51" s="133"/>
      <c r="C51" s="38">
        <f>+C50+C48</f>
        <v>0.12</v>
      </c>
      <c r="D51" s="38">
        <f t="shared" ref="D51:X51" si="8">+D50+D48</f>
        <v>0.02</v>
      </c>
      <c r="E51" s="38">
        <f t="shared" si="8"/>
        <v>1.7999999999999999E-2</v>
      </c>
      <c r="F51" s="38">
        <f t="shared" si="8"/>
        <v>2.7E-2</v>
      </c>
      <c r="G51" s="38">
        <f t="shared" si="8"/>
        <v>0.1</v>
      </c>
      <c r="H51" s="38">
        <f t="shared" si="8"/>
        <v>2.5000000000000001E-2</v>
      </c>
      <c r="I51" s="38">
        <f t="shared" si="8"/>
        <v>2.8000000000000001E-2</v>
      </c>
      <c r="J51" s="38">
        <f t="shared" si="8"/>
        <v>0.04</v>
      </c>
      <c r="K51" s="38">
        <f t="shared" si="8"/>
        <v>1.4999999999999999E-2</v>
      </c>
      <c r="L51" s="38">
        <f t="shared" si="8"/>
        <v>0.03</v>
      </c>
      <c r="M51" s="38">
        <f t="shared" si="8"/>
        <v>3.5000000000000003E-2</v>
      </c>
      <c r="N51" s="38">
        <f t="shared" si="8"/>
        <v>0.05</v>
      </c>
      <c r="O51" s="38">
        <f t="shared" si="8"/>
        <v>0.05</v>
      </c>
      <c r="P51" s="38">
        <f t="shared" si="8"/>
        <v>3.0000000000000001E-3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25" t="s">
        <v>9</v>
      </c>
      <c r="B52" s="127"/>
      <c r="C52" s="40">
        <v>262</v>
      </c>
      <c r="D52" s="40">
        <v>608</v>
      </c>
      <c r="E52" s="40">
        <v>399</v>
      </c>
      <c r="F52" s="40">
        <v>1650</v>
      </c>
      <c r="G52" s="40">
        <v>57</v>
      </c>
      <c r="H52" s="40">
        <v>330</v>
      </c>
      <c r="I52" s="40">
        <v>227</v>
      </c>
      <c r="J52" s="40">
        <v>138</v>
      </c>
      <c r="K52" s="40">
        <v>708</v>
      </c>
      <c r="L52" s="40">
        <v>187</v>
      </c>
      <c r="M52" s="40">
        <v>1550</v>
      </c>
      <c r="N52" s="40">
        <v>397</v>
      </c>
      <c r="O52" s="40">
        <v>634</v>
      </c>
      <c r="P52" s="40">
        <v>147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15.719999999999999</v>
      </c>
      <c r="D53" s="42">
        <f>SUM(D48*D52)</f>
        <v>3.04</v>
      </c>
      <c r="E53" s="42">
        <f t="shared" ref="E53:X53" si="9">SUM(E48*E52)</f>
        <v>7.1819999999999995</v>
      </c>
      <c r="F53" s="42">
        <f t="shared" si="9"/>
        <v>19.8</v>
      </c>
      <c r="G53" s="42">
        <f t="shared" si="9"/>
        <v>5.7</v>
      </c>
      <c r="H53" s="42">
        <f t="shared" si="9"/>
        <v>8.25</v>
      </c>
      <c r="I53" s="42">
        <f t="shared" si="9"/>
        <v>6.3559999999999999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31.700000000000003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97.748000000000005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24.75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5.5200000000000005</v>
      </c>
      <c r="K54" s="42">
        <f t="shared" si="10"/>
        <v>10.62</v>
      </c>
      <c r="L54" s="42">
        <f t="shared" si="10"/>
        <v>5.6099999999999994</v>
      </c>
      <c r="M54" s="42">
        <f t="shared" si="10"/>
        <v>54.250000000000007</v>
      </c>
      <c r="N54" s="42">
        <f t="shared" si="10"/>
        <v>19.850000000000001</v>
      </c>
      <c r="O54" s="42">
        <f t="shared" si="10"/>
        <v>0</v>
      </c>
      <c r="P54" s="42">
        <f t="shared" si="10"/>
        <v>0.441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145.881</v>
      </c>
    </row>
    <row r="55" spans="1:25" x14ac:dyDescent="0.15">
      <c r="A55" s="134" t="s">
        <v>11</v>
      </c>
      <c r="B55" s="135"/>
      <c r="C55" s="44">
        <f>SUM(C53:C54)</f>
        <v>31.439999999999998</v>
      </c>
      <c r="D55" s="44">
        <f t="shared" ref="D55:X55" si="11">+D51*D52</f>
        <v>12.16</v>
      </c>
      <c r="E55" s="44">
        <f t="shared" si="11"/>
        <v>7.1819999999999995</v>
      </c>
      <c r="F55" s="44">
        <f t="shared" si="11"/>
        <v>44.55</v>
      </c>
      <c r="G55" s="44">
        <f t="shared" si="11"/>
        <v>5.7</v>
      </c>
      <c r="H55" s="44">
        <f t="shared" si="11"/>
        <v>8.25</v>
      </c>
      <c r="I55" s="44">
        <f t="shared" si="11"/>
        <v>6.3559999999999999</v>
      </c>
      <c r="J55" s="44">
        <f t="shared" si="11"/>
        <v>5.5200000000000005</v>
      </c>
      <c r="K55" s="44">
        <f t="shared" si="11"/>
        <v>10.62</v>
      </c>
      <c r="L55" s="44">
        <f t="shared" si="11"/>
        <v>5.6099999999999994</v>
      </c>
      <c r="M55" s="44">
        <f t="shared" si="11"/>
        <v>54.250000000000007</v>
      </c>
      <c r="N55" s="44">
        <f t="shared" si="11"/>
        <v>19.850000000000001</v>
      </c>
      <c r="O55" s="44">
        <f t="shared" si="11"/>
        <v>31.700000000000003</v>
      </c>
      <c r="P55" s="44">
        <f t="shared" si="11"/>
        <v>0.441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243.62899999999999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H40" sqref="H4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L1" s="10"/>
      <c r="M1" s="119" t="s">
        <v>1</v>
      </c>
      <c r="N1" s="119"/>
      <c r="O1" s="119"/>
      <c r="P1" s="119"/>
      <c r="Q1" s="119"/>
      <c r="R1" s="119" t="s">
        <v>2</v>
      </c>
      <c r="S1" s="119"/>
      <c r="T1" s="119"/>
      <c r="U1" s="119"/>
      <c r="V1" s="119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20">
        <v>43048</v>
      </c>
      <c r="Q2" s="120"/>
      <c r="R2" s="120"/>
      <c r="S2" s="120"/>
      <c r="T2" s="13"/>
      <c r="U2" s="13"/>
      <c r="V2" s="13"/>
    </row>
    <row r="3" spans="1:25" x14ac:dyDescent="0.15">
      <c r="A3" s="121"/>
      <c r="B3" s="122"/>
      <c r="C3" s="125" t="s">
        <v>4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  <c r="W3" s="14"/>
      <c r="X3" s="14"/>
      <c r="Y3" s="15"/>
    </row>
    <row r="4" spans="1:25" ht="55.5" thickBot="1" x14ac:dyDescent="0.2">
      <c r="A4" s="123"/>
      <c r="B4" s="124"/>
      <c r="C4" s="16" t="s">
        <v>28</v>
      </c>
      <c r="D4" s="17" t="s">
        <v>41</v>
      </c>
      <c r="E4" s="18" t="s">
        <v>35</v>
      </c>
      <c r="F4" s="18" t="s">
        <v>32</v>
      </c>
      <c r="G4" s="18" t="s">
        <v>52</v>
      </c>
      <c r="H4" s="18" t="s">
        <v>48</v>
      </c>
      <c r="I4" s="19" t="s">
        <v>34</v>
      </c>
      <c r="J4" s="18" t="s">
        <v>51</v>
      </c>
      <c r="K4" s="18" t="s">
        <v>25</v>
      </c>
      <c r="L4" s="18" t="s">
        <v>36</v>
      </c>
      <c r="M4" s="18" t="s">
        <v>56</v>
      </c>
      <c r="N4" s="19" t="s">
        <v>38</v>
      </c>
      <c r="O4" s="18" t="s">
        <v>57</v>
      </c>
      <c r="P4" s="18" t="s">
        <v>24</v>
      </c>
      <c r="Q4" s="18" t="s">
        <v>37</v>
      </c>
      <c r="R4" s="18" t="s">
        <v>71</v>
      </c>
      <c r="S4" s="18" t="s">
        <v>40</v>
      </c>
      <c r="T4" s="18" t="s">
        <v>29</v>
      </c>
      <c r="U4" s="19" t="s">
        <v>27</v>
      </c>
      <c r="V4" s="20"/>
      <c r="W4" s="17"/>
      <c r="X4" s="17"/>
      <c r="Y4" s="15"/>
    </row>
    <row r="5" spans="1:25" ht="11.25" customHeight="1" x14ac:dyDescent="0.15">
      <c r="A5" s="128" t="s">
        <v>5</v>
      </c>
      <c r="B5" s="21" t="s">
        <v>31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60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129"/>
      <c r="B6" s="24" t="s">
        <v>101</v>
      </c>
      <c r="C6" s="25"/>
      <c r="D6" s="25"/>
      <c r="E6" s="25"/>
      <c r="F6" s="25">
        <v>7</v>
      </c>
      <c r="G6" s="25"/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29"/>
      <c r="B7" s="24" t="s">
        <v>102</v>
      </c>
      <c r="C7" s="25"/>
      <c r="D7" s="25"/>
      <c r="E7" s="25"/>
      <c r="F7" s="25"/>
      <c r="G7" s="25">
        <v>30</v>
      </c>
      <c r="H7" s="25">
        <v>5</v>
      </c>
      <c r="I7" s="25"/>
      <c r="J7" s="25">
        <v>30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30"/>
      <c r="B8" s="27" t="s">
        <v>43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28" t="s">
        <v>6</v>
      </c>
      <c r="B9" s="21" t="s">
        <v>37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40</v>
      </c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29"/>
      <c r="B10" s="30" t="s">
        <v>36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30</v>
      </c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29"/>
      <c r="B11" s="30" t="s">
        <v>100</v>
      </c>
      <c r="C11" s="25"/>
      <c r="D11" s="25">
        <v>7</v>
      </c>
      <c r="E11" s="25"/>
      <c r="F11" s="25"/>
      <c r="G11" s="25"/>
      <c r="H11" s="25"/>
      <c r="I11" s="25"/>
      <c r="J11" s="25"/>
      <c r="K11" s="25">
        <v>5</v>
      </c>
      <c r="L11" s="25">
        <v>10</v>
      </c>
      <c r="M11" s="25">
        <v>80</v>
      </c>
      <c r="N11" s="25"/>
      <c r="O11" s="25">
        <v>20</v>
      </c>
      <c r="P11" s="25">
        <v>25</v>
      </c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130"/>
      <c r="B12" s="27" t="s">
        <v>28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28" t="s">
        <v>7</v>
      </c>
      <c r="B13" s="21" t="s">
        <v>34</v>
      </c>
      <c r="C13" s="22"/>
      <c r="D13" s="22"/>
      <c r="E13" s="22"/>
      <c r="F13" s="22"/>
      <c r="G13" s="22"/>
      <c r="H13" s="22"/>
      <c r="I13" s="22">
        <v>60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29"/>
      <c r="B14" s="24" t="s">
        <v>68</v>
      </c>
      <c r="C14" s="25"/>
      <c r="D14" s="25"/>
      <c r="E14" s="25">
        <v>15</v>
      </c>
      <c r="F14" s="25"/>
      <c r="G14" s="25"/>
      <c r="H14" s="25"/>
      <c r="I14" s="25"/>
      <c r="J14" s="25"/>
      <c r="K14" s="25"/>
      <c r="L14" s="25"/>
      <c r="M14" s="25"/>
      <c r="N14" s="25">
        <v>50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29"/>
      <c r="B15" s="24" t="s">
        <v>27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v>18</v>
      </c>
      <c r="V15" s="26"/>
      <c r="W15" s="26"/>
      <c r="X15" s="26"/>
      <c r="Y15" s="15"/>
    </row>
    <row r="16" spans="1:25" ht="11.25" thickBot="1" x14ac:dyDescent="0.2">
      <c r="A16" s="131"/>
      <c r="B16" s="27" t="s">
        <v>28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7</v>
      </c>
      <c r="E17" s="31">
        <f t="shared" si="0"/>
        <v>0</v>
      </c>
      <c r="F17" s="31">
        <f t="shared" si="0"/>
        <v>7</v>
      </c>
      <c r="G17" s="31">
        <f t="shared" si="0"/>
        <v>30</v>
      </c>
      <c r="H17" s="31">
        <f t="shared" si="0"/>
        <v>25</v>
      </c>
      <c r="I17" s="31">
        <f t="shared" si="0"/>
        <v>0</v>
      </c>
      <c r="J17" s="31">
        <f t="shared" si="0"/>
        <v>30</v>
      </c>
      <c r="K17" s="31">
        <f t="shared" si="0"/>
        <v>5</v>
      </c>
      <c r="L17" s="31">
        <f t="shared" si="0"/>
        <v>40</v>
      </c>
      <c r="M17" s="31">
        <f t="shared" si="0"/>
        <v>80</v>
      </c>
      <c r="N17" s="31">
        <f t="shared" si="0"/>
        <v>0</v>
      </c>
      <c r="O17" s="31">
        <f t="shared" si="0"/>
        <v>20</v>
      </c>
      <c r="P17" s="31">
        <f t="shared" si="0"/>
        <v>25</v>
      </c>
      <c r="Q17" s="31">
        <f t="shared" si="0"/>
        <v>40</v>
      </c>
      <c r="R17" s="31">
        <f t="shared" si="0"/>
        <v>60</v>
      </c>
      <c r="S17" s="31">
        <f t="shared" si="0"/>
        <v>70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7.0000000000000001E-3</v>
      </c>
      <c r="E18" s="33">
        <f>+(A17*E17)/1000</f>
        <v>0</v>
      </c>
      <c r="F18" s="33">
        <f>+(A17*F17)/1000</f>
        <v>7.0000000000000001E-3</v>
      </c>
      <c r="G18" s="33">
        <f>+(A17*G17)/1000</f>
        <v>0.03</v>
      </c>
      <c r="H18" s="33">
        <f>+(A17*H17)/1000</f>
        <v>2.5000000000000001E-2</v>
      </c>
      <c r="I18" s="33">
        <f>+(A17*I17)/1000</f>
        <v>0</v>
      </c>
      <c r="J18" s="33">
        <f>+(A17*J17)/1000</f>
        <v>0.03</v>
      </c>
      <c r="K18" s="33">
        <f>+(A17*K17)/1000</f>
        <v>5.0000000000000001E-3</v>
      </c>
      <c r="L18" s="33">
        <f>+(A17*L17)/1000</f>
        <v>0.04</v>
      </c>
      <c r="M18" s="33">
        <f>+(A17*M17)/1000</f>
        <v>0.08</v>
      </c>
      <c r="N18" s="33">
        <f>+(A17*N17)/1000</f>
        <v>0</v>
      </c>
      <c r="O18" s="33">
        <f>+(A17*O17)/1000</f>
        <v>0.02</v>
      </c>
      <c r="P18" s="33">
        <f>+(A17*P17)/1000</f>
        <v>2.5000000000000001E-2</v>
      </c>
      <c r="Q18" s="33">
        <f>+(A17*Q17)/1000</f>
        <v>0.04</v>
      </c>
      <c r="R18" s="33">
        <f>+(A17*R17)/1000</f>
        <v>0.06</v>
      </c>
      <c r="S18" s="33">
        <f>+(A17*S17)/1000</f>
        <v>7.0000000000000007E-2</v>
      </c>
      <c r="T18" s="33">
        <f>+(A17*T17)/1000</f>
        <v>5.0000000000000001E-3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15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60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18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70</v>
      </c>
      <c r="C20" s="36">
        <f>SUM(A19*C19)/1000</f>
        <v>0.04</v>
      </c>
      <c r="D20" s="36">
        <f>+(A19*D19)/1000</f>
        <v>0</v>
      </c>
      <c r="E20" s="36">
        <f>+(A19*E19)/1000</f>
        <v>1.4999999999999999E-2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0.06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1.7999999999999999E-2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32" t="s">
        <v>8</v>
      </c>
      <c r="B21" s="133"/>
      <c r="C21" s="38">
        <f>+C20+C18</f>
        <v>0.12</v>
      </c>
      <c r="D21" s="38">
        <f t="shared" ref="D21:X21" si="2">+D20+D18</f>
        <v>7.0000000000000001E-3</v>
      </c>
      <c r="E21" s="38">
        <f t="shared" si="2"/>
        <v>1.4999999999999999E-2</v>
      </c>
      <c r="F21" s="38">
        <f t="shared" si="2"/>
        <v>7.0000000000000001E-3</v>
      </c>
      <c r="G21" s="38">
        <f t="shared" si="2"/>
        <v>0.03</v>
      </c>
      <c r="H21" s="38">
        <f t="shared" si="2"/>
        <v>2.5000000000000001E-2</v>
      </c>
      <c r="I21" s="38">
        <f t="shared" si="2"/>
        <v>0.06</v>
      </c>
      <c r="J21" s="38">
        <f t="shared" si="2"/>
        <v>0.03</v>
      </c>
      <c r="K21" s="38">
        <f t="shared" si="2"/>
        <v>5.0000000000000001E-3</v>
      </c>
      <c r="L21" s="38">
        <f t="shared" si="2"/>
        <v>0.04</v>
      </c>
      <c r="M21" s="38">
        <f t="shared" si="2"/>
        <v>0.08</v>
      </c>
      <c r="N21" s="38">
        <f t="shared" si="2"/>
        <v>0.05</v>
      </c>
      <c r="O21" s="38">
        <f t="shared" si="2"/>
        <v>0.02</v>
      </c>
      <c r="P21" s="38">
        <f t="shared" si="2"/>
        <v>2.5000000000000001E-2</v>
      </c>
      <c r="Q21" s="38">
        <f t="shared" si="2"/>
        <v>0.04</v>
      </c>
      <c r="R21" s="38">
        <f t="shared" si="2"/>
        <v>0.06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1.7999999999999999E-2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25" t="s">
        <v>9</v>
      </c>
      <c r="B22" s="127"/>
      <c r="C22" s="40">
        <v>262</v>
      </c>
      <c r="D22" s="40">
        <v>2948</v>
      </c>
      <c r="E22" s="40">
        <v>608</v>
      </c>
      <c r="F22" s="40">
        <v>1650</v>
      </c>
      <c r="G22" s="40">
        <v>1290</v>
      </c>
      <c r="H22" s="40">
        <v>399</v>
      </c>
      <c r="I22" s="40">
        <v>330</v>
      </c>
      <c r="J22" s="40">
        <v>708</v>
      </c>
      <c r="K22" s="40">
        <v>238</v>
      </c>
      <c r="L22" s="40">
        <v>187</v>
      </c>
      <c r="M22" s="40">
        <v>1347</v>
      </c>
      <c r="N22" s="40">
        <v>269</v>
      </c>
      <c r="O22" s="40">
        <v>390</v>
      </c>
      <c r="P22" s="40">
        <v>153</v>
      </c>
      <c r="Q22" s="40">
        <v>154</v>
      </c>
      <c r="R22" s="40">
        <v>790</v>
      </c>
      <c r="S22" s="40">
        <v>160</v>
      </c>
      <c r="T22" s="40">
        <v>147</v>
      </c>
      <c r="U22" s="40">
        <v>1850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20.635999999999999</v>
      </c>
      <c r="E23" s="42">
        <f t="shared" ref="E23:X23" si="3">SUM(E18*E22)</f>
        <v>0</v>
      </c>
      <c r="F23" s="42">
        <f t="shared" si="3"/>
        <v>11.55</v>
      </c>
      <c r="G23" s="42">
        <f t="shared" si="3"/>
        <v>38.699999999999996</v>
      </c>
      <c r="H23" s="42">
        <f t="shared" si="3"/>
        <v>9.9750000000000014</v>
      </c>
      <c r="I23" s="42">
        <f t="shared" si="3"/>
        <v>0</v>
      </c>
      <c r="J23" s="42">
        <f t="shared" si="3"/>
        <v>21.24</v>
      </c>
      <c r="K23" s="42">
        <f t="shared" si="3"/>
        <v>1.19</v>
      </c>
      <c r="L23" s="42">
        <f t="shared" si="3"/>
        <v>7.48</v>
      </c>
      <c r="M23" s="42">
        <f t="shared" si="3"/>
        <v>107.76</v>
      </c>
      <c r="N23" s="42">
        <f t="shared" si="3"/>
        <v>0</v>
      </c>
      <c r="O23" s="42">
        <f t="shared" si="3"/>
        <v>7.8</v>
      </c>
      <c r="P23" s="42">
        <f t="shared" si="3"/>
        <v>3.8250000000000002</v>
      </c>
      <c r="Q23" s="42">
        <f t="shared" si="3"/>
        <v>6.16</v>
      </c>
      <c r="R23" s="42">
        <f t="shared" si="3"/>
        <v>47.4</v>
      </c>
      <c r="S23" s="42">
        <f t="shared" si="3"/>
        <v>11.200000000000001</v>
      </c>
      <c r="T23" s="42">
        <f t="shared" si="3"/>
        <v>0.73499999999999999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316.61099999999999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9.1199999999999992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19.8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13.450000000000001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33.299999999999997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86.15</v>
      </c>
    </row>
    <row r="25" spans="1:25" x14ac:dyDescent="0.15">
      <c r="A25" s="134" t="s">
        <v>11</v>
      </c>
      <c r="B25" s="135"/>
      <c r="C25" s="44">
        <f>SUM(C23:C24)</f>
        <v>31.44</v>
      </c>
      <c r="D25" s="44">
        <f t="shared" ref="D25:X25" si="5">+D21*D22</f>
        <v>20.635999999999999</v>
      </c>
      <c r="E25" s="44">
        <f t="shared" si="5"/>
        <v>9.1199999999999992</v>
      </c>
      <c r="F25" s="44">
        <f t="shared" si="5"/>
        <v>11.55</v>
      </c>
      <c r="G25" s="44">
        <f t="shared" si="5"/>
        <v>38.699999999999996</v>
      </c>
      <c r="H25" s="44">
        <f t="shared" si="5"/>
        <v>9.9750000000000014</v>
      </c>
      <c r="I25" s="44">
        <f t="shared" si="5"/>
        <v>19.8</v>
      </c>
      <c r="J25" s="44">
        <f t="shared" si="5"/>
        <v>21.24</v>
      </c>
      <c r="K25" s="44">
        <f t="shared" si="5"/>
        <v>1.19</v>
      </c>
      <c r="L25" s="44">
        <f t="shared" si="5"/>
        <v>7.48</v>
      </c>
      <c r="M25" s="44">
        <f t="shared" si="5"/>
        <v>107.76</v>
      </c>
      <c r="N25" s="44">
        <f t="shared" si="5"/>
        <v>13.450000000000001</v>
      </c>
      <c r="O25" s="44">
        <f t="shared" si="5"/>
        <v>7.8</v>
      </c>
      <c r="P25" s="44">
        <f t="shared" si="5"/>
        <v>3.8250000000000002</v>
      </c>
      <c r="Q25" s="44">
        <f t="shared" si="5"/>
        <v>6.16</v>
      </c>
      <c r="R25" s="44">
        <f t="shared" si="5"/>
        <v>47.4</v>
      </c>
      <c r="S25" s="44">
        <f t="shared" si="5"/>
        <v>11.200000000000001</v>
      </c>
      <c r="T25" s="44">
        <f t="shared" si="5"/>
        <v>0.73499999999999999</v>
      </c>
      <c r="U25" s="44">
        <f t="shared" si="5"/>
        <v>33.299999999999997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402.76100000000002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18" t="s">
        <v>0</v>
      </c>
      <c r="C31" s="118"/>
      <c r="D31" s="118"/>
      <c r="E31" s="118"/>
      <c r="F31" s="118"/>
      <c r="G31" s="118"/>
      <c r="H31" s="118"/>
      <c r="I31" s="118"/>
      <c r="J31" s="118"/>
      <c r="L31" s="10"/>
      <c r="M31" s="119" t="s">
        <v>1</v>
      </c>
      <c r="N31" s="119"/>
      <c r="O31" s="119"/>
      <c r="P31" s="119"/>
      <c r="Q31" s="119"/>
      <c r="R31" s="119" t="s">
        <v>15</v>
      </c>
      <c r="S31" s="119"/>
      <c r="T31" s="119"/>
      <c r="U31" s="119"/>
      <c r="V31" s="119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20">
        <v>43048</v>
      </c>
      <c r="Q32" s="120"/>
      <c r="R32" s="120"/>
      <c r="S32" s="120"/>
      <c r="T32" s="13"/>
      <c r="U32" s="13"/>
      <c r="V32" s="13"/>
    </row>
    <row r="33" spans="1:25" x14ac:dyDescent="0.15">
      <c r="A33" s="121"/>
      <c r="B33" s="122"/>
      <c r="C33" s="125" t="s">
        <v>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7"/>
      <c r="W33" s="14"/>
      <c r="X33" s="14"/>
      <c r="Y33" s="15"/>
    </row>
    <row r="34" spans="1:25" ht="67.5" thickBot="1" x14ac:dyDescent="0.2">
      <c r="A34" s="123"/>
      <c r="B34" s="124"/>
      <c r="C34" s="16" t="s">
        <v>28</v>
      </c>
      <c r="D34" s="18" t="s">
        <v>35</v>
      </c>
      <c r="E34" s="18" t="s">
        <v>32</v>
      </c>
      <c r="F34" s="18" t="s">
        <v>24</v>
      </c>
      <c r="G34" s="18" t="s">
        <v>53</v>
      </c>
      <c r="H34" s="18" t="s">
        <v>36</v>
      </c>
      <c r="I34" s="18" t="s">
        <v>51</v>
      </c>
      <c r="J34" s="18" t="s">
        <v>26</v>
      </c>
      <c r="K34" s="18" t="s">
        <v>72</v>
      </c>
      <c r="L34" s="18" t="s">
        <v>29</v>
      </c>
      <c r="M34" s="19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28" t="s">
        <v>5</v>
      </c>
      <c r="B35" s="21" t="s">
        <v>31</v>
      </c>
      <c r="C35" s="22"/>
      <c r="D35" s="22"/>
      <c r="E35" s="22"/>
      <c r="F35" s="22"/>
      <c r="G35" s="22"/>
      <c r="H35" s="22"/>
      <c r="I35" s="22"/>
      <c r="J35" s="22"/>
      <c r="K35" s="22">
        <v>80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29"/>
      <c r="B36" s="24" t="s">
        <v>97</v>
      </c>
      <c r="C36" s="25"/>
      <c r="D36" s="25">
        <v>2</v>
      </c>
      <c r="E36" s="25"/>
      <c r="F36" s="25">
        <v>80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29"/>
      <c r="B37" s="24" t="s">
        <v>42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30"/>
      <c r="B38" s="27" t="s">
        <v>43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28" t="s">
        <v>6</v>
      </c>
      <c r="B39" s="21" t="s">
        <v>98</v>
      </c>
      <c r="C39" s="22"/>
      <c r="D39" s="22">
        <v>7</v>
      </c>
      <c r="E39" s="22"/>
      <c r="F39" s="22"/>
      <c r="G39" s="22">
        <v>40</v>
      </c>
      <c r="H39" s="22">
        <v>25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29"/>
      <c r="B40" s="24" t="s">
        <v>99</v>
      </c>
      <c r="C40" s="25"/>
      <c r="D40" s="25">
        <v>15</v>
      </c>
      <c r="E40" s="25"/>
      <c r="F40" s="25"/>
      <c r="G40" s="25"/>
      <c r="H40" s="25"/>
      <c r="I40" s="25"/>
      <c r="J40" s="25">
        <v>50</v>
      </c>
      <c r="K40" s="25"/>
      <c r="L40" s="25">
        <v>3</v>
      </c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29"/>
      <c r="B41" s="24" t="s">
        <v>28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30"/>
      <c r="B42" s="27" t="s">
        <v>42</v>
      </c>
      <c r="C42" s="28"/>
      <c r="D42" s="28"/>
      <c r="E42" s="28">
        <v>15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2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2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2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3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2</v>
      </c>
      <c r="E47" s="31">
        <f t="shared" si="6"/>
        <v>15</v>
      </c>
      <c r="F47" s="31">
        <f t="shared" si="6"/>
        <v>80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80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2E-3</v>
      </c>
      <c r="E48" s="33">
        <f>+(A47*E47)/1000</f>
        <v>1.4999999999999999E-2</v>
      </c>
      <c r="F48" s="33">
        <f>+(A47*F47)/1000</f>
        <v>0.08</v>
      </c>
      <c r="G48" s="33">
        <f>+(A47*G47)/1000</f>
        <v>0</v>
      </c>
      <c r="H48" s="33">
        <f>+(A47*H47)</f>
        <v>0</v>
      </c>
      <c r="I48" s="33">
        <f>+(A47*I47)/1000</f>
        <v>0</v>
      </c>
      <c r="J48" s="33">
        <f>+(A47*J47)/1000</f>
        <v>0</v>
      </c>
      <c r="K48" s="33">
        <f>+(A47*K47)/1000</f>
        <v>0.08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22</v>
      </c>
      <c r="E49" s="34">
        <f t="shared" si="7"/>
        <v>15</v>
      </c>
      <c r="F49" s="34">
        <f t="shared" si="7"/>
        <v>0</v>
      </c>
      <c r="G49" s="34">
        <f t="shared" si="7"/>
        <v>40</v>
      </c>
      <c r="H49" s="34">
        <f t="shared" si="7"/>
        <v>25</v>
      </c>
      <c r="I49" s="34">
        <f t="shared" si="7"/>
        <v>0</v>
      </c>
      <c r="J49" s="34">
        <f t="shared" si="7"/>
        <v>50</v>
      </c>
      <c r="K49" s="34">
        <f t="shared" si="7"/>
        <v>0</v>
      </c>
      <c r="L49" s="34">
        <f t="shared" si="7"/>
        <v>3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2.1999999999999999E-2</v>
      </c>
      <c r="E50" s="36">
        <f>+(A49*E49)/1000</f>
        <v>1.4999999999999999E-2</v>
      </c>
      <c r="F50" s="36">
        <f>+(A49*F49)/1000</f>
        <v>0</v>
      </c>
      <c r="G50" s="36">
        <f>+(A49*G49)/1000</f>
        <v>0.04</v>
      </c>
      <c r="H50" s="36">
        <f>+(A49*H49)/1000</f>
        <v>2.5000000000000001E-2</v>
      </c>
      <c r="I50" s="36">
        <f>+(A49*I49)/1000</f>
        <v>0</v>
      </c>
      <c r="J50" s="36">
        <f>+(A49*J49)/1000</f>
        <v>0.05</v>
      </c>
      <c r="K50" s="36">
        <f>+(A49*K49)/1000</f>
        <v>0</v>
      </c>
      <c r="L50" s="36">
        <f>+(A49*L49)/1000</f>
        <v>3.0000000000000001E-3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32" t="s">
        <v>8</v>
      </c>
      <c r="B51" s="133"/>
      <c r="C51" s="38">
        <f>+C50+C48</f>
        <v>0.14000000000000001</v>
      </c>
      <c r="D51" s="38">
        <f t="shared" ref="D51:X51" si="8">+D50+D48</f>
        <v>2.4E-2</v>
      </c>
      <c r="E51" s="38">
        <f t="shared" si="8"/>
        <v>0.03</v>
      </c>
      <c r="F51" s="38">
        <f t="shared" si="8"/>
        <v>0.08</v>
      </c>
      <c r="G51" s="38">
        <f t="shared" si="8"/>
        <v>0.04</v>
      </c>
      <c r="H51" s="38">
        <f t="shared" si="8"/>
        <v>2.5000000000000001E-2</v>
      </c>
      <c r="I51" s="38">
        <f t="shared" si="8"/>
        <v>0</v>
      </c>
      <c r="J51" s="38">
        <f t="shared" si="8"/>
        <v>0.05</v>
      </c>
      <c r="K51" s="38">
        <f t="shared" si="8"/>
        <v>0.08</v>
      </c>
      <c r="L51" s="38">
        <f t="shared" si="8"/>
        <v>3.0000000000000001E-3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25" t="s">
        <v>9</v>
      </c>
      <c r="B52" s="127"/>
      <c r="C52" s="40">
        <v>262</v>
      </c>
      <c r="D52" s="40">
        <v>608</v>
      </c>
      <c r="E52" s="40">
        <v>1650</v>
      </c>
      <c r="F52" s="40">
        <v>153</v>
      </c>
      <c r="G52" s="40">
        <v>1550</v>
      </c>
      <c r="H52" s="40">
        <v>187</v>
      </c>
      <c r="I52" s="40">
        <v>708</v>
      </c>
      <c r="J52" s="40">
        <v>444</v>
      </c>
      <c r="K52" s="40">
        <v>348</v>
      </c>
      <c r="L52" s="40">
        <v>147</v>
      </c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1.216</v>
      </c>
      <c r="E53" s="42">
        <f t="shared" ref="E53:X53" si="9">SUM(E48*E52)</f>
        <v>24.75</v>
      </c>
      <c r="F53" s="42">
        <f t="shared" si="9"/>
        <v>12.24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27.84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87.006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13.375999999999999</v>
      </c>
      <c r="E54" s="42">
        <f t="shared" ref="E54:X54" si="10">SUM(E50*E52)</f>
        <v>24.75</v>
      </c>
      <c r="F54" s="42">
        <f t="shared" si="10"/>
        <v>0</v>
      </c>
      <c r="G54" s="42">
        <f t="shared" si="10"/>
        <v>62</v>
      </c>
      <c r="H54" s="42">
        <f t="shared" si="10"/>
        <v>4.6749999999999998</v>
      </c>
      <c r="I54" s="42">
        <f t="shared" si="10"/>
        <v>0</v>
      </c>
      <c r="J54" s="42">
        <f t="shared" si="10"/>
        <v>22.200000000000003</v>
      </c>
      <c r="K54" s="42">
        <f t="shared" si="10"/>
        <v>0</v>
      </c>
      <c r="L54" s="42">
        <f t="shared" si="10"/>
        <v>0.441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143.16200000000001</v>
      </c>
    </row>
    <row r="55" spans="1:25" x14ac:dyDescent="0.15">
      <c r="A55" s="134" t="s">
        <v>11</v>
      </c>
      <c r="B55" s="135"/>
      <c r="C55" s="44">
        <f>SUM(C53:C54)</f>
        <v>36.68</v>
      </c>
      <c r="D55" s="44">
        <f t="shared" ref="D55:X55" si="11">+D51*D52</f>
        <v>14.592000000000001</v>
      </c>
      <c r="E55" s="44">
        <f t="shared" si="11"/>
        <v>49.5</v>
      </c>
      <c r="F55" s="44">
        <f t="shared" si="11"/>
        <v>12.24</v>
      </c>
      <c r="G55" s="44">
        <f t="shared" si="11"/>
        <v>62</v>
      </c>
      <c r="H55" s="44">
        <f t="shared" si="11"/>
        <v>4.6749999999999998</v>
      </c>
      <c r="I55" s="44">
        <f t="shared" si="11"/>
        <v>0</v>
      </c>
      <c r="J55" s="44">
        <f t="shared" si="11"/>
        <v>22.200000000000003</v>
      </c>
      <c r="K55" s="44">
        <f t="shared" si="11"/>
        <v>27.84</v>
      </c>
      <c r="L55" s="44">
        <f t="shared" si="11"/>
        <v>0.441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230.16800000000001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W11" sqref="W1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8" width="4.7109375" style="9" customWidth="1"/>
    <col min="9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L1" s="10"/>
      <c r="M1" s="119" t="s">
        <v>1</v>
      </c>
      <c r="N1" s="119"/>
      <c r="O1" s="119"/>
      <c r="P1" s="119"/>
      <c r="Q1" s="119"/>
      <c r="R1" s="119" t="s">
        <v>2</v>
      </c>
      <c r="S1" s="119"/>
      <c r="T1" s="119"/>
      <c r="U1" s="119"/>
      <c r="V1" s="119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20">
        <v>43049</v>
      </c>
      <c r="Q2" s="120"/>
      <c r="R2" s="120"/>
      <c r="S2" s="120"/>
      <c r="T2" s="13"/>
      <c r="U2" s="13"/>
      <c r="V2" s="13"/>
    </row>
    <row r="3" spans="1:25" x14ac:dyDescent="0.15">
      <c r="A3" s="121"/>
      <c r="B3" s="122"/>
      <c r="C3" s="125" t="s">
        <v>4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  <c r="W3" s="14"/>
      <c r="X3" s="14"/>
      <c r="Y3" s="15"/>
    </row>
    <row r="4" spans="1:25" ht="55.5" thickBot="1" x14ac:dyDescent="0.2">
      <c r="A4" s="123"/>
      <c r="B4" s="124"/>
      <c r="C4" s="16" t="s">
        <v>28</v>
      </c>
      <c r="D4" s="17" t="s">
        <v>41</v>
      </c>
      <c r="E4" s="18" t="s">
        <v>32</v>
      </c>
      <c r="F4" s="18" t="s">
        <v>35</v>
      </c>
      <c r="G4" s="18" t="s">
        <v>51</v>
      </c>
      <c r="H4" s="18" t="s">
        <v>55</v>
      </c>
      <c r="I4" s="19" t="s">
        <v>48</v>
      </c>
      <c r="J4" s="18" t="s">
        <v>30</v>
      </c>
      <c r="K4" s="18" t="s">
        <v>36</v>
      </c>
      <c r="L4" s="18" t="s">
        <v>115</v>
      </c>
      <c r="M4" s="18" t="s">
        <v>24</v>
      </c>
      <c r="N4" s="19" t="s">
        <v>25</v>
      </c>
      <c r="O4" s="18" t="s">
        <v>34</v>
      </c>
      <c r="P4" s="18" t="s">
        <v>49</v>
      </c>
      <c r="Q4" s="18" t="s">
        <v>40</v>
      </c>
      <c r="R4" s="18" t="s">
        <v>67</v>
      </c>
      <c r="S4" s="18" t="s">
        <v>29</v>
      </c>
      <c r="T4" s="18" t="s">
        <v>37</v>
      </c>
      <c r="U4" s="19" t="s">
        <v>62</v>
      </c>
      <c r="V4" s="20"/>
      <c r="W4" s="17"/>
      <c r="X4" s="17"/>
      <c r="Y4" s="15"/>
    </row>
    <row r="5" spans="1:25" ht="11.25" customHeight="1" x14ac:dyDescent="0.15">
      <c r="A5" s="128" t="s">
        <v>5</v>
      </c>
      <c r="B5" s="21" t="s">
        <v>61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129"/>
      <c r="B6" s="24" t="s">
        <v>74</v>
      </c>
      <c r="C6" s="25"/>
      <c r="D6" s="25"/>
      <c r="E6" s="25"/>
      <c r="F6" s="25">
        <v>5</v>
      </c>
      <c r="G6" s="25"/>
      <c r="H6" s="25">
        <f>1/10</f>
        <v>0.1</v>
      </c>
      <c r="I6" s="25">
        <v>18</v>
      </c>
      <c r="J6" s="25"/>
      <c r="K6" s="25"/>
      <c r="L6" s="25"/>
      <c r="M6" s="25"/>
      <c r="N6" s="25"/>
      <c r="O6" s="25">
        <v>25</v>
      </c>
      <c r="P6" s="25">
        <v>28</v>
      </c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29"/>
      <c r="B7" s="24" t="s">
        <v>114</v>
      </c>
      <c r="C7" s="25"/>
      <c r="D7" s="25"/>
      <c r="E7" s="25"/>
      <c r="F7" s="25"/>
      <c r="G7" s="25"/>
      <c r="H7" s="25"/>
      <c r="I7" s="25">
        <v>20</v>
      </c>
      <c r="J7" s="25"/>
      <c r="K7" s="25"/>
      <c r="L7" s="25">
        <v>25</v>
      </c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30"/>
      <c r="B8" s="27" t="s">
        <v>28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28" t="s">
        <v>6</v>
      </c>
      <c r="B9" s="21" t="s">
        <v>51</v>
      </c>
      <c r="C9" s="22"/>
      <c r="D9" s="22"/>
      <c r="E9" s="22"/>
      <c r="F9" s="22"/>
      <c r="G9" s="22">
        <v>15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29"/>
      <c r="B10" s="30" t="s">
        <v>32</v>
      </c>
      <c r="C10" s="25"/>
      <c r="D10" s="25"/>
      <c r="E10" s="25">
        <v>7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29"/>
      <c r="B11" s="30" t="s">
        <v>104</v>
      </c>
      <c r="C11" s="25"/>
      <c r="D11" s="25">
        <v>8</v>
      </c>
      <c r="E11" s="25"/>
      <c r="F11" s="25"/>
      <c r="G11" s="25"/>
      <c r="H11" s="25"/>
      <c r="I11" s="25"/>
      <c r="J11" s="25">
        <v>50</v>
      </c>
      <c r="K11" s="25">
        <v>20</v>
      </c>
      <c r="L11" s="25"/>
      <c r="M11" s="25">
        <v>25</v>
      </c>
      <c r="N11" s="25">
        <v>5</v>
      </c>
      <c r="O11" s="25"/>
      <c r="P11" s="25">
        <v>3</v>
      </c>
      <c r="Q11" s="25"/>
      <c r="R11" s="25"/>
      <c r="S11" s="25">
        <v>5</v>
      </c>
      <c r="T11" s="25">
        <v>40</v>
      </c>
      <c r="U11" s="25">
        <v>25</v>
      </c>
      <c r="V11" s="26"/>
      <c r="W11" s="26"/>
      <c r="X11" s="26"/>
      <c r="Y11" s="15"/>
    </row>
    <row r="12" spans="1:25" ht="11.25" thickBot="1" x14ac:dyDescent="0.2">
      <c r="A12" s="130"/>
      <c r="B12" s="27" t="s">
        <v>28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28" t="s">
        <v>7</v>
      </c>
      <c r="B13" s="21" t="s">
        <v>36</v>
      </c>
      <c r="C13" s="22"/>
      <c r="D13" s="22"/>
      <c r="E13" s="22"/>
      <c r="F13" s="22"/>
      <c r="G13" s="22"/>
      <c r="H13" s="22"/>
      <c r="I13" s="22"/>
      <c r="J13" s="22"/>
      <c r="K13" s="22">
        <v>40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29"/>
      <c r="B14" s="24" t="s">
        <v>105</v>
      </c>
      <c r="C14" s="25"/>
      <c r="D14" s="25" t="s">
        <v>103</v>
      </c>
      <c r="E14" s="25"/>
      <c r="F14" s="25">
        <v>15</v>
      </c>
      <c r="G14" s="25"/>
      <c r="H14" s="25"/>
      <c r="I14" s="25"/>
      <c r="J14" s="25"/>
      <c r="K14" s="25"/>
      <c r="L14" s="25"/>
      <c r="M14" s="25">
        <v>250</v>
      </c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29"/>
      <c r="B15" s="24" t="s">
        <v>32</v>
      </c>
      <c r="C15" s="25"/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31"/>
      <c r="B16" s="27" t="s">
        <v>28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8</v>
      </c>
      <c r="E17" s="31">
        <f t="shared" si="0"/>
        <v>7</v>
      </c>
      <c r="F17" s="31">
        <f t="shared" si="0"/>
        <v>5</v>
      </c>
      <c r="G17" s="31">
        <f t="shared" si="0"/>
        <v>15</v>
      </c>
      <c r="H17" s="31">
        <f t="shared" si="0"/>
        <v>0.1</v>
      </c>
      <c r="I17" s="31">
        <f t="shared" si="0"/>
        <v>38</v>
      </c>
      <c r="J17" s="31">
        <f t="shared" si="0"/>
        <v>50</v>
      </c>
      <c r="K17" s="31">
        <f t="shared" si="0"/>
        <v>20</v>
      </c>
      <c r="L17" s="31">
        <f t="shared" si="0"/>
        <v>25</v>
      </c>
      <c r="M17" s="31">
        <f t="shared" si="0"/>
        <v>25</v>
      </c>
      <c r="N17" s="31">
        <f t="shared" si="0"/>
        <v>5</v>
      </c>
      <c r="O17" s="31">
        <f t="shared" si="0"/>
        <v>25</v>
      </c>
      <c r="P17" s="31">
        <f t="shared" si="0"/>
        <v>31</v>
      </c>
      <c r="Q17" s="31">
        <f t="shared" si="0"/>
        <v>70</v>
      </c>
      <c r="R17" s="31">
        <f t="shared" si="0"/>
        <v>70</v>
      </c>
      <c r="S17" s="31">
        <f t="shared" si="0"/>
        <v>5</v>
      </c>
      <c r="T17" s="31">
        <f t="shared" si="0"/>
        <v>40</v>
      </c>
      <c r="U17" s="31">
        <f t="shared" si="0"/>
        <v>25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8.0000000000000002E-3</v>
      </c>
      <c r="E18" s="33">
        <f>+(A17*E17)/1000</f>
        <v>7.0000000000000001E-3</v>
      </c>
      <c r="F18" s="33">
        <f>+(A17*F17)/1000</f>
        <v>5.0000000000000001E-3</v>
      </c>
      <c r="G18" s="33">
        <f>+(A17*G17)/1000</f>
        <v>1.4999999999999999E-2</v>
      </c>
      <c r="H18" s="33">
        <f>+(A17*H17)</f>
        <v>0.1</v>
      </c>
      <c r="I18" s="33">
        <f>+(A17*I17)/1000</f>
        <v>3.7999999999999999E-2</v>
      </c>
      <c r="J18" s="33">
        <f>+(A17*J17)/1000</f>
        <v>0.05</v>
      </c>
      <c r="K18" s="33">
        <f>+(A17*K17)/1000</f>
        <v>0.02</v>
      </c>
      <c r="L18" s="33">
        <f>+(A17*L17)/1000</f>
        <v>2.5000000000000001E-2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2.5000000000000001E-2</v>
      </c>
      <c r="P18" s="33">
        <f>+(A17*P17)/1000</f>
        <v>3.1E-2</v>
      </c>
      <c r="Q18" s="33">
        <f>+(A17*Q17)/1000</f>
        <v>7.0000000000000007E-2</v>
      </c>
      <c r="R18" s="33">
        <f>+(A17*R17)/1000</f>
        <v>7.0000000000000007E-2</v>
      </c>
      <c r="S18" s="33">
        <f>+(A17*S17)/1000</f>
        <v>5.0000000000000001E-3</v>
      </c>
      <c r="T18" s="33">
        <f>+(A17*T17)/1000</f>
        <v>0.04</v>
      </c>
      <c r="U18" s="33">
        <f>+(A17*U17)/1000</f>
        <v>2.5000000000000001E-2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15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40</v>
      </c>
      <c r="L19" s="34">
        <f t="shared" si="1"/>
        <v>0</v>
      </c>
      <c r="M19" s="34">
        <f t="shared" si="1"/>
        <v>250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1.4999999999999999E-2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0.04</v>
      </c>
      <c r="L20" s="36">
        <f>+(A19*L19)/1000</f>
        <v>0</v>
      </c>
      <c r="M20" s="36">
        <f>+(A19*M19)/1000</f>
        <v>0.25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32" t="s">
        <v>8</v>
      </c>
      <c r="B21" s="133"/>
      <c r="C21" s="38">
        <f>+C20+C18</f>
        <v>0.12</v>
      </c>
      <c r="D21" s="38">
        <f t="shared" ref="D21:X21" si="2">+D20+D18</f>
        <v>8.0000000000000002E-3</v>
      </c>
      <c r="E21" s="38">
        <f t="shared" si="2"/>
        <v>1.4E-2</v>
      </c>
      <c r="F21" s="38">
        <f t="shared" si="2"/>
        <v>0.02</v>
      </c>
      <c r="G21" s="38">
        <f t="shared" si="2"/>
        <v>1.4999999999999999E-2</v>
      </c>
      <c r="H21" s="38">
        <f t="shared" si="2"/>
        <v>0.1</v>
      </c>
      <c r="I21" s="38">
        <f t="shared" si="2"/>
        <v>3.7999999999999999E-2</v>
      </c>
      <c r="J21" s="38">
        <f t="shared" si="2"/>
        <v>0.05</v>
      </c>
      <c r="K21" s="38">
        <f t="shared" si="2"/>
        <v>0.06</v>
      </c>
      <c r="L21" s="38">
        <f t="shared" si="2"/>
        <v>2.5000000000000001E-2</v>
      </c>
      <c r="M21" s="38">
        <f t="shared" si="2"/>
        <v>0.27500000000000002</v>
      </c>
      <c r="N21" s="38">
        <f t="shared" si="2"/>
        <v>5.0000000000000001E-3</v>
      </c>
      <c r="O21" s="38">
        <f t="shared" si="2"/>
        <v>2.5000000000000001E-2</v>
      </c>
      <c r="P21" s="38">
        <f t="shared" si="2"/>
        <v>3.1E-2</v>
      </c>
      <c r="Q21" s="38">
        <f t="shared" si="2"/>
        <v>7.0000000000000007E-2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0.04</v>
      </c>
      <c r="U21" s="38">
        <f t="shared" si="2"/>
        <v>2.5000000000000001E-2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25" t="s">
        <v>9</v>
      </c>
      <c r="B22" s="127"/>
      <c r="C22" s="40">
        <v>262</v>
      </c>
      <c r="D22" s="40">
        <v>2948</v>
      </c>
      <c r="E22" s="40">
        <v>1650</v>
      </c>
      <c r="F22" s="40">
        <v>608</v>
      </c>
      <c r="G22" s="40">
        <v>708</v>
      </c>
      <c r="H22" s="40">
        <v>57</v>
      </c>
      <c r="I22" s="40">
        <v>399</v>
      </c>
      <c r="J22" s="40">
        <v>2644</v>
      </c>
      <c r="K22" s="40">
        <v>187</v>
      </c>
      <c r="L22" s="40">
        <v>858</v>
      </c>
      <c r="M22" s="40">
        <v>153</v>
      </c>
      <c r="N22" s="40">
        <v>238</v>
      </c>
      <c r="O22" s="40">
        <v>330</v>
      </c>
      <c r="P22" s="40">
        <v>227</v>
      </c>
      <c r="Q22" s="40">
        <v>160</v>
      </c>
      <c r="R22" s="40">
        <v>348</v>
      </c>
      <c r="S22" s="40">
        <v>147</v>
      </c>
      <c r="T22" s="40">
        <v>154</v>
      </c>
      <c r="U22" s="40">
        <v>138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23.584</v>
      </c>
      <c r="E23" s="42">
        <f t="shared" ref="E23:X23" si="3">SUM(E18*E22)</f>
        <v>11.55</v>
      </c>
      <c r="F23" s="42">
        <f t="shared" si="3"/>
        <v>3.04</v>
      </c>
      <c r="G23" s="42">
        <f t="shared" si="3"/>
        <v>10.62</v>
      </c>
      <c r="H23" s="42">
        <f t="shared" si="3"/>
        <v>5.7</v>
      </c>
      <c r="I23" s="42">
        <f t="shared" si="3"/>
        <v>15.161999999999999</v>
      </c>
      <c r="J23" s="42">
        <f t="shared" si="3"/>
        <v>132.20000000000002</v>
      </c>
      <c r="K23" s="42">
        <f t="shared" si="3"/>
        <v>3.74</v>
      </c>
      <c r="L23" s="42">
        <f t="shared" si="3"/>
        <v>21.450000000000003</v>
      </c>
      <c r="M23" s="42">
        <f t="shared" si="3"/>
        <v>3.8250000000000002</v>
      </c>
      <c r="N23" s="42">
        <f t="shared" si="3"/>
        <v>1.19</v>
      </c>
      <c r="O23" s="42">
        <f t="shared" si="3"/>
        <v>8.25</v>
      </c>
      <c r="P23" s="42">
        <f t="shared" si="3"/>
        <v>7.0369999999999999</v>
      </c>
      <c r="Q23" s="42">
        <f t="shared" si="3"/>
        <v>11.200000000000001</v>
      </c>
      <c r="R23" s="42">
        <f t="shared" si="3"/>
        <v>24.360000000000003</v>
      </c>
      <c r="S23" s="42">
        <f t="shared" si="3"/>
        <v>0.73499999999999999</v>
      </c>
      <c r="T23" s="42">
        <f t="shared" si="3"/>
        <v>6.16</v>
      </c>
      <c r="U23" s="42">
        <f t="shared" si="3"/>
        <v>3.45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314.21300000000002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11.55</v>
      </c>
      <c r="F24" s="42">
        <f t="shared" si="4"/>
        <v>9.1199999999999992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7.48</v>
      </c>
      <c r="L24" s="42">
        <f t="shared" si="4"/>
        <v>0</v>
      </c>
      <c r="M24" s="42">
        <f t="shared" si="4"/>
        <v>38.25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76.88</v>
      </c>
    </row>
    <row r="25" spans="1:25" x14ac:dyDescent="0.15">
      <c r="A25" s="134" t="s">
        <v>11</v>
      </c>
      <c r="B25" s="135"/>
      <c r="C25" s="44">
        <f>SUM(C23:C24)</f>
        <v>31.44</v>
      </c>
      <c r="D25" s="44">
        <f t="shared" ref="D25:X25" si="5">+D21*D22</f>
        <v>23.584</v>
      </c>
      <c r="E25" s="44">
        <f t="shared" si="5"/>
        <v>23.1</v>
      </c>
      <c r="F25" s="44">
        <f t="shared" si="5"/>
        <v>12.16</v>
      </c>
      <c r="G25" s="44">
        <f t="shared" si="5"/>
        <v>10.62</v>
      </c>
      <c r="H25" s="44">
        <f t="shared" si="5"/>
        <v>5.7</v>
      </c>
      <c r="I25" s="44">
        <f t="shared" si="5"/>
        <v>15.161999999999999</v>
      </c>
      <c r="J25" s="44">
        <f t="shared" si="5"/>
        <v>132.20000000000002</v>
      </c>
      <c r="K25" s="44">
        <f t="shared" si="5"/>
        <v>11.219999999999999</v>
      </c>
      <c r="L25" s="44">
        <f t="shared" si="5"/>
        <v>21.450000000000003</v>
      </c>
      <c r="M25" s="44">
        <f t="shared" si="5"/>
        <v>42.075000000000003</v>
      </c>
      <c r="N25" s="44">
        <f t="shared" si="5"/>
        <v>1.19</v>
      </c>
      <c r="O25" s="44">
        <f t="shared" si="5"/>
        <v>8.25</v>
      </c>
      <c r="P25" s="44">
        <f t="shared" si="5"/>
        <v>7.0369999999999999</v>
      </c>
      <c r="Q25" s="44">
        <f t="shared" si="5"/>
        <v>11.200000000000001</v>
      </c>
      <c r="R25" s="44">
        <f t="shared" si="5"/>
        <v>24.360000000000003</v>
      </c>
      <c r="S25" s="44">
        <f t="shared" si="5"/>
        <v>0.73499999999999999</v>
      </c>
      <c r="T25" s="44">
        <f t="shared" si="5"/>
        <v>6.16</v>
      </c>
      <c r="U25" s="44">
        <f t="shared" si="5"/>
        <v>3.45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391.09300000000002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18" t="s">
        <v>0</v>
      </c>
      <c r="C31" s="118"/>
      <c r="D31" s="118"/>
      <c r="E31" s="118"/>
      <c r="F31" s="118"/>
      <c r="G31" s="118"/>
      <c r="H31" s="118"/>
      <c r="I31" s="118"/>
      <c r="J31" s="118"/>
      <c r="L31" s="10"/>
      <c r="M31" s="119" t="s">
        <v>1</v>
      </c>
      <c r="N31" s="119"/>
      <c r="O31" s="119"/>
      <c r="P31" s="119"/>
      <c r="Q31" s="119"/>
      <c r="R31" s="119" t="s">
        <v>15</v>
      </c>
      <c r="S31" s="119"/>
      <c r="T31" s="119"/>
      <c r="U31" s="119"/>
      <c r="V31" s="119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20">
        <v>43049</v>
      </c>
      <c r="Q32" s="120"/>
      <c r="R32" s="120"/>
      <c r="S32" s="120"/>
      <c r="T32" s="13"/>
      <c r="U32" s="13"/>
      <c r="V32" s="13"/>
    </row>
    <row r="33" spans="1:25" x14ac:dyDescent="0.15">
      <c r="A33" s="121"/>
      <c r="B33" s="122"/>
      <c r="C33" s="125" t="s">
        <v>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7"/>
      <c r="W33" s="14"/>
      <c r="X33" s="14"/>
      <c r="Y33" s="15"/>
    </row>
    <row r="34" spans="1:25" ht="67.5" thickBot="1" x14ac:dyDescent="0.2">
      <c r="A34" s="123"/>
      <c r="B34" s="124"/>
      <c r="C34" s="16" t="s">
        <v>28</v>
      </c>
      <c r="D34" s="18" t="s">
        <v>35</v>
      </c>
      <c r="E34" s="18" t="s">
        <v>32</v>
      </c>
      <c r="F34" s="18" t="s">
        <v>41</v>
      </c>
      <c r="G34" s="18" t="s">
        <v>44</v>
      </c>
      <c r="H34" s="18" t="s">
        <v>34</v>
      </c>
      <c r="I34" s="18" t="s">
        <v>53</v>
      </c>
      <c r="J34" s="18" t="s">
        <v>38</v>
      </c>
      <c r="K34" s="18" t="s">
        <v>39</v>
      </c>
      <c r="L34" s="18" t="s">
        <v>67</v>
      </c>
      <c r="M34" s="18" t="s">
        <v>29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28" t="s">
        <v>5</v>
      </c>
      <c r="B35" s="97" t="s">
        <v>60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29"/>
      <c r="B36" s="98" t="s">
        <v>106</v>
      </c>
      <c r="C36" s="25"/>
      <c r="D36" s="25"/>
      <c r="E36" s="25">
        <v>15</v>
      </c>
      <c r="F36" s="25">
        <v>5</v>
      </c>
      <c r="G36" s="25">
        <v>25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29"/>
      <c r="B37" s="24" t="s">
        <v>28</v>
      </c>
      <c r="C37" s="25">
        <v>80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3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28" t="s">
        <v>6</v>
      </c>
      <c r="B39" s="21" t="s">
        <v>118</v>
      </c>
      <c r="C39" s="22">
        <v>60</v>
      </c>
      <c r="D39" s="22"/>
      <c r="E39" s="22"/>
      <c r="F39" s="22"/>
      <c r="G39" s="22"/>
      <c r="H39" s="22">
        <v>60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29"/>
      <c r="B40" s="24" t="s">
        <v>69</v>
      </c>
      <c r="C40" s="25"/>
      <c r="D40" s="25">
        <v>15</v>
      </c>
      <c r="E40" s="25"/>
      <c r="F40" s="25"/>
      <c r="G40" s="25"/>
      <c r="H40" s="25"/>
      <c r="I40" s="25"/>
      <c r="J40" s="25">
        <v>60</v>
      </c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29"/>
      <c r="B41" s="24" t="s">
        <v>32</v>
      </c>
      <c r="C41" s="25"/>
      <c r="D41" s="25"/>
      <c r="E41" s="25">
        <v>13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30"/>
      <c r="B42" s="24" t="s">
        <v>119</v>
      </c>
      <c r="C42" s="28"/>
      <c r="D42" s="28"/>
      <c r="E42" s="28"/>
      <c r="F42" s="28"/>
      <c r="G42" s="28"/>
      <c r="H42" s="28"/>
      <c r="I42" s="28">
        <v>50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2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2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2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3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5</v>
      </c>
      <c r="G47" s="31">
        <f t="shared" si="6"/>
        <v>25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1.4999999999999999E-2</v>
      </c>
      <c r="F48" s="33">
        <f>+(A47*F47)/1000</f>
        <v>5.0000000000000001E-3</v>
      </c>
      <c r="G48" s="33">
        <f>+(A47*G47)/1000</f>
        <v>2.5000000000000001E-2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13</v>
      </c>
      <c r="F49" s="34">
        <f t="shared" si="7"/>
        <v>0</v>
      </c>
      <c r="G49" s="34">
        <f t="shared" si="7"/>
        <v>0</v>
      </c>
      <c r="H49" s="34">
        <f t="shared" si="7"/>
        <v>60</v>
      </c>
      <c r="I49" s="34">
        <f t="shared" si="7"/>
        <v>50</v>
      </c>
      <c r="J49" s="34">
        <f t="shared" si="7"/>
        <v>60</v>
      </c>
      <c r="K49" s="34">
        <f t="shared" si="7"/>
        <v>0</v>
      </c>
      <c r="L49" s="34">
        <f t="shared" si="7"/>
        <v>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1.2999999999999999E-2</v>
      </c>
      <c r="F50" s="36">
        <f>+(A49*F49)/1000</f>
        <v>0</v>
      </c>
      <c r="G50" s="36">
        <f>+(A49*G49)/1000</f>
        <v>0</v>
      </c>
      <c r="H50" s="36">
        <f>+(A49*H49)/1000</f>
        <v>0.06</v>
      </c>
      <c r="I50" s="36">
        <f>+(A49*I49)/1000</f>
        <v>0.05</v>
      </c>
      <c r="J50" s="36">
        <f>+(A49*J49)/1000</f>
        <v>0.06</v>
      </c>
      <c r="K50" s="36">
        <f>+(A49*K49)/1000</f>
        <v>0</v>
      </c>
      <c r="L50" s="36">
        <f>+(A49*L49)/1000</f>
        <v>0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32" t="s">
        <v>8</v>
      </c>
      <c r="B51" s="133"/>
      <c r="C51" s="38">
        <f>+C50+C48</f>
        <v>0.14000000000000001</v>
      </c>
      <c r="D51" s="38">
        <f t="shared" ref="D51:X51" si="8">+D50+D48</f>
        <v>1.4999999999999999E-2</v>
      </c>
      <c r="E51" s="38">
        <f t="shared" si="8"/>
        <v>2.7999999999999997E-2</v>
      </c>
      <c r="F51" s="38">
        <f t="shared" si="8"/>
        <v>5.0000000000000001E-3</v>
      </c>
      <c r="G51" s="38">
        <f t="shared" si="8"/>
        <v>2.5000000000000001E-2</v>
      </c>
      <c r="H51" s="38">
        <f t="shared" si="8"/>
        <v>0.06</v>
      </c>
      <c r="I51" s="38">
        <f t="shared" si="8"/>
        <v>0.05</v>
      </c>
      <c r="J51" s="38">
        <f t="shared" si="8"/>
        <v>0.06</v>
      </c>
      <c r="K51" s="38">
        <f t="shared" si="8"/>
        <v>0</v>
      </c>
      <c r="L51" s="38">
        <f t="shared" si="8"/>
        <v>0.06</v>
      </c>
      <c r="M51" s="38">
        <f t="shared" si="8"/>
        <v>3.0000000000000001E-3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25" t="s">
        <v>9</v>
      </c>
      <c r="B52" s="127"/>
      <c r="C52" s="40">
        <v>262</v>
      </c>
      <c r="D52" s="40">
        <v>608</v>
      </c>
      <c r="E52" s="40">
        <v>1650</v>
      </c>
      <c r="F52" s="40">
        <v>2948</v>
      </c>
      <c r="G52" s="40">
        <v>724</v>
      </c>
      <c r="H52" s="40">
        <v>330</v>
      </c>
      <c r="I52" s="40">
        <v>1550</v>
      </c>
      <c r="J52" s="40">
        <v>269</v>
      </c>
      <c r="K52" s="40">
        <v>112</v>
      </c>
      <c r="L52" s="40">
        <v>348</v>
      </c>
      <c r="M52" s="40">
        <v>147</v>
      </c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24.75</v>
      </c>
      <c r="F53" s="42">
        <f t="shared" si="9"/>
        <v>14.74</v>
      </c>
      <c r="G53" s="42">
        <f t="shared" si="9"/>
        <v>18.100000000000001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20.88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99.43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21.45</v>
      </c>
      <c r="F54" s="42">
        <f t="shared" si="10"/>
        <v>0</v>
      </c>
      <c r="G54" s="42">
        <f t="shared" si="10"/>
        <v>0</v>
      </c>
      <c r="H54" s="42">
        <f t="shared" si="10"/>
        <v>19.8</v>
      </c>
      <c r="I54" s="42">
        <f t="shared" si="10"/>
        <v>77.5</v>
      </c>
      <c r="J54" s="42">
        <f t="shared" si="10"/>
        <v>16.14</v>
      </c>
      <c r="K54" s="42">
        <f t="shared" si="10"/>
        <v>0</v>
      </c>
      <c r="L54" s="42">
        <f t="shared" si="10"/>
        <v>0</v>
      </c>
      <c r="M54" s="42">
        <f t="shared" si="10"/>
        <v>0.441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160.17099999999996</v>
      </c>
    </row>
    <row r="55" spans="1:25" x14ac:dyDescent="0.15">
      <c r="A55" s="134" t="s">
        <v>11</v>
      </c>
      <c r="B55" s="135"/>
      <c r="C55" s="44">
        <f>SUM(C53:C54)</f>
        <v>36.68</v>
      </c>
      <c r="D55" s="44">
        <f t="shared" ref="D55:X55" si="11">+D51*D52</f>
        <v>9.1199999999999992</v>
      </c>
      <c r="E55" s="44">
        <f t="shared" si="11"/>
        <v>46.199999999999996</v>
      </c>
      <c r="F55" s="44">
        <f t="shared" si="11"/>
        <v>14.74</v>
      </c>
      <c r="G55" s="44">
        <f t="shared" si="11"/>
        <v>18.100000000000001</v>
      </c>
      <c r="H55" s="44">
        <f t="shared" si="11"/>
        <v>19.8</v>
      </c>
      <c r="I55" s="44">
        <f t="shared" si="11"/>
        <v>77.5</v>
      </c>
      <c r="J55" s="44">
        <f t="shared" si="11"/>
        <v>16.14</v>
      </c>
      <c r="K55" s="44">
        <f t="shared" si="11"/>
        <v>0</v>
      </c>
      <c r="L55" s="44">
        <f t="shared" si="11"/>
        <v>20.88</v>
      </c>
      <c r="M55" s="44">
        <f t="shared" si="11"/>
        <v>0.441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259.601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2017-11-03T22:00:11Z</dcterms:modified>
</cp:coreProperties>
</file>