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 tabRatio="601"/>
  </bookViews>
  <sheets>
    <sheet name="1" sheetId="49" r:id="rId1"/>
    <sheet name="2" sheetId="48" r:id="rId2"/>
    <sheet name="3" sheetId="47" r:id="rId3"/>
    <sheet name="4" sheetId="41" r:id="rId4"/>
    <sheet name="5" sheetId="42" r:id="rId5"/>
    <sheet name="6" sheetId="43" r:id="rId6"/>
    <sheet name="7" sheetId="44" r:id="rId7"/>
    <sheet name="8" sheetId="45" r:id="rId8"/>
    <sheet name="9" sheetId="46" r:id="rId9"/>
    <sheet name="10" sheetId="50" r:id="rId10"/>
  </sheets>
  <calcPr calcId="152511"/>
</workbook>
</file>

<file path=xl/calcChain.xml><?xml version="1.0" encoding="utf-8"?>
<calcChain xmlns="http://schemas.openxmlformats.org/spreadsheetml/2006/main">
  <c r="T13" i="50" l="1"/>
  <c r="O50" i="46"/>
  <c r="O42" i="46"/>
  <c r="F14" i="44"/>
  <c r="G18" i="43"/>
  <c r="M7" i="46" l="1"/>
  <c r="M36" i="45"/>
  <c r="M47" i="45" s="1"/>
  <c r="M49" i="45"/>
  <c r="D49" i="45"/>
  <c r="E49" i="45"/>
  <c r="F49" i="45"/>
  <c r="G49" i="45"/>
  <c r="H49" i="45"/>
  <c r="I49" i="45"/>
  <c r="J49" i="45"/>
  <c r="K49" i="45"/>
  <c r="L49" i="45"/>
  <c r="N49" i="45"/>
  <c r="O49" i="45"/>
  <c r="P49" i="45"/>
  <c r="Q49" i="45"/>
  <c r="R49" i="45"/>
  <c r="S49" i="45"/>
  <c r="T49" i="45"/>
  <c r="U49" i="45"/>
  <c r="V49" i="45"/>
  <c r="W49" i="45"/>
  <c r="X49" i="45"/>
  <c r="D47" i="45"/>
  <c r="E47" i="45"/>
  <c r="F47" i="45"/>
  <c r="G47" i="45"/>
  <c r="H47" i="45"/>
  <c r="I47" i="45"/>
  <c r="J47" i="45"/>
  <c r="K47" i="45"/>
  <c r="L47" i="45"/>
  <c r="N47" i="45"/>
  <c r="O47" i="45"/>
  <c r="P47" i="45"/>
  <c r="Q47" i="45"/>
  <c r="R47" i="45"/>
  <c r="S47" i="45"/>
  <c r="T47" i="45"/>
  <c r="U47" i="45"/>
  <c r="V47" i="45"/>
  <c r="W47" i="45"/>
  <c r="X47" i="45"/>
  <c r="P14" i="49"/>
  <c r="G36" i="49"/>
  <c r="X49" i="50" l="1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A49" i="50"/>
  <c r="A54" i="50" s="1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 s="1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 s="1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A17" i="50"/>
  <c r="W18" i="50" s="1"/>
  <c r="W23" i="50" s="1"/>
  <c r="H17" i="50"/>
  <c r="X24" i="50" l="1"/>
  <c r="D18" i="50"/>
  <c r="D23" i="50" s="1"/>
  <c r="F18" i="50"/>
  <c r="F23" i="50" s="1"/>
  <c r="H18" i="50"/>
  <c r="H23" i="50" s="1"/>
  <c r="J18" i="50"/>
  <c r="J23" i="50" s="1"/>
  <c r="L18" i="50"/>
  <c r="L23" i="50" s="1"/>
  <c r="N18" i="50"/>
  <c r="N23" i="50" s="1"/>
  <c r="P18" i="50"/>
  <c r="P23" i="50" s="1"/>
  <c r="R18" i="50"/>
  <c r="R23" i="50" s="1"/>
  <c r="T18" i="50"/>
  <c r="T23" i="50" s="1"/>
  <c r="V18" i="50"/>
  <c r="V23" i="50" s="1"/>
  <c r="X18" i="50"/>
  <c r="X23" i="50" s="1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 s="1"/>
  <c r="E18" i="50"/>
  <c r="E23" i="50" s="1"/>
  <c r="G18" i="50"/>
  <c r="G23" i="50" s="1"/>
  <c r="I18" i="50"/>
  <c r="I23" i="50" s="1"/>
  <c r="K18" i="50"/>
  <c r="K23" i="50" s="1"/>
  <c r="M18" i="50"/>
  <c r="M23" i="50" s="1"/>
  <c r="O18" i="50"/>
  <c r="O23" i="50" s="1"/>
  <c r="Q18" i="50"/>
  <c r="Q23" i="50" s="1"/>
  <c r="S18" i="50"/>
  <c r="S23" i="50" s="1"/>
  <c r="U18" i="50"/>
  <c r="U23" i="50" s="1"/>
  <c r="D20" i="50"/>
  <c r="F20" i="50"/>
  <c r="H20" i="50"/>
  <c r="J20" i="50"/>
  <c r="L20" i="50"/>
  <c r="N20" i="50"/>
  <c r="P20" i="50"/>
  <c r="R20" i="50"/>
  <c r="T20" i="50"/>
  <c r="V20" i="50"/>
  <c r="C48" i="50"/>
  <c r="C53" i="50" s="1"/>
  <c r="E48" i="50"/>
  <c r="E53" i="50" s="1"/>
  <c r="G48" i="50"/>
  <c r="G53" i="50" s="1"/>
  <c r="I48" i="50"/>
  <c r="I53" i="50" s="1"/>
  <c r="K48" i="50"/>
  <c r="K53" i="50" s="1"/>
  <c r="M48" i="50"/>
  <c r="M53" i="50" s="1"/>
  <c r="O48" i="50"/>
  <c r="O53" i="50" s="1"/>
  <c r="Q48" i="50"/>
  <c r="Q53" i="50" s="1"/>
  <c r="S48" i="50"/>
  <c r="S53" i="50" s="1"/>
  <c r="U48" i="50"/>
  <c r="U53" i="50" s="1"/>
  <c r="W48" i="50"/>
  <c r="W53" i="50" s="1"/>
  <c r="D50" i="50"/>
  <c r="F50" i="50"/>
  <c r="H50" i="50"/>
  <c r="J50" i="50"/>
  <c r="L50" i="50"/>
  <c r="N50" i="50"/>
  <c r="P50" i="50"/>
  <c r="R50" i="50"/>
  <c r="T50" i="50"/>
  <c r="V50" i="50"/>
  <c r="X50" i="50"/>
  <c r="D48" i="50"/>
  <c r="D53" i="50" s="1"/>
  <c r="F48" i="50"/>
  <c r="F53" i="50" s="1"/>
  <c r="H48" i="50"/>
  <c r="H53" i="50" s="1"/>
  <c r="J48" i="50"/>
  <c r="J53" i="50" s="1"/>
  <c r="L48" i="50"/>
  <c r="L53" i="50" s="1"/>
  <c r="N48" i="50"/>
  <c r="N53" i="50" s="1"/>
  <c r="P48" i="50"/>
  <c r="P53" i="50" s="1"/>
  <c r="R48" i="50"/>
  <c r="R53" i="50" s="1"/>
  <c r="T48" i="50"/>
  <c r="T53" i="50" s="1"/>
  <c r="V48" i="50"/>
  <c r="V53" i="50" s="1"/>
  <c r="X48" i="50"/>
  <c r="X53" i="50" s="1"/>
  <c r="C50" i="50"/>
  <c r="E50" i="50"/>
  <c r="G50" i="50"/>
  <c r="I50" i="50"/>
  <c r="K50" i="50"/>
  <c r="M50" i="50"/>
  <c r="O50" i="50"/>
  <c r="Q50" i="50"/>
  <c r="S50" i="50"/>
  <c r="U50" i="50"/>
  <c r="W50" i="50"/>
  <c r="U51" i="50" l="1"/>
  <c r="U55" i="50" s="1"/>
  <c r="U54" i="50"/>
  <c r="Q51" i="50"/>
  <c r="Q55" i="50" s="1"/>
  <c r="Q54" i="50"/>
  <c r="M51" i="50"/>
  <c r="M55" i="50" s="1"/>
  <c r="M54" i="50"/>
  <c r="I51" i="50"/>
  <c r="I55" i="50" s="1"/>
  <c r="I54" i="50"/>
  <c r="E51" i="50"/>
  <c r="E55" i="50" s="1"/>
  <c r="E54" i="50"/>
  <c r="V54" i="50"/>
  <c r="V51" i="50"/>
  <c r="V55" i="50" s="1"/>
  <c r="R54" i="50"/>
  <c r="R51" i="50"/>
  <c r="R55" i="50" s="1"/>
  <c r="N54" i="50"/>
  <c r="N51" i="50"/>
  <c r="N55" i="50" s="1"/>
  <c r="J54" i="50"/>
  <c r="J51" i="50"/>
  <c r="J55" i="50" s="1"/>
  <c r="F54" i="50"/>
  <c r="F51" i="50"/>
  <c r="F55" i="50" s="1"/>
  <c r="Y53" i="50"/>
  <c r="T24" i="50"/>
  <c r="T21" i="50"/>
  <c r="T25" i="50" s="1"/>
  <c r="P24" i="50"/>
  <c r="P21" i="50"/>
  <c r="P25" i="50" s="1"/>
  <c r="L21" i="50"/>
  <c r="L25" i="50" s="1"/>
  <c r="L24" i="50"/>
  <c r="H21" i="50"/>
  <c r="H25" i="50" s="1"/>
  <c r="H24" i="50"/>
  <c r="D21" i="50"/>
  <c r="D25" i="50" s="1"/>
  <c r="D24" i="50"/>
  <c r="W51" i="50"/>
  <c r="W55" i="50" s="1"/>
  <c r="W54" i="50"/>
  <c r="S51" i="50"/>
  <c r="S55" i="50" s="1"/>
  <c r="S54" i="50"/>
  <c r="O51" i="50"/>
  <c r="O55" i="50" s="1"/>
  <c r="O54" i="50"/>
  <c r="K51" i="50"/>
  <c r="K55" i="50" s="1"/>
  <c r="K54" i="50"/>
  <c r="G51" i="50"/>
  <c r="G55" i="50" s="1"/>
  <c r="G54" i="50"/>
  <c r="C51" i="50"/>
  <c r="C54" i="50"/>
  <c r="C55" i="50" s="1"/>
  <c r="X54" i="50"/>
  <c r="X51" i="50"/>
  <c r="X55" i="50" s="1"/>
  <c r="T54" i="50"/>
  <c r="T51" i="50"/>
  <c r="T55" i="50" s="1"/>
  <c r="P54" i="50"/>
  <c r="P51" i="50"/>
  <c r="P55" i="50" s="1"/>
  <c r="L54" i="50"/>
  <c r="L51" i="50"/>
  <c r="L55" i="50" s="1"/>
  <c r="H54" i="50"/>
  <c r="H51" i="50"/>
  <c r="H55" i="50" s="1"/>
  <c r="D54" i="50"/>
  <c r="D51" i="50"/>
  <c r="D55" i="50" s="1"/>
  <c r="V24" i="50"/>
  <c r="V21" i="50"/>
  <c r="V25" i="50" s="1"/>
  <c r="R24" i="50"/>
  <c r="R21" i="50"/>
  <c r="R25" i="50" s="1"/>
  <c r="N21" i="50"/>
  <c r="N25" i="50" s="1"/>
  <c r="N24" i="50"/>
  <c r="J21" i="50"/>
  <c r="J25" i="50" s="1"/>
  <c r="J24" i="50"/>
  <c r="F21" i="50"/>
  <c r="F25" i="50" s="1"/>
  <c r="F24" i="50"/>
  <c r="W24" i="50"/>
  <c r="W21" i="50"/>
  <c r="W25" i="50" s="1"/>
  <c r="S24" i="50"/>
  <c r="S21" i="50"/>
  <c r="S25" i="50" s="1"/>
  <c r="O24" i="50"/>
  <c r="O21" i="50"/>
  <c r="O25" i="50" s="1"/>
  <c r="K24" i="50"/>
  <c r="K21" i="50"/>
  <c r="K25" i="50" s="1"/>
  <c r="G24" i="50"/>
  <c r="G21" i="50"/>
  <c r="G25" i="50" s="1"/>
  <c r="C24" i="50"/>
  <c r="C21" i="50"/>
  <c r="X21" i="50"/>
  <c r="X25" i="50" s="1"/>
  <c r="Y23" i="50"/>
  <c r="U24" i="50"/>
  <c r="U21" i="50"/>
  <c r="U25" i="50" s="1"/>
  <c r="Q24" i="50"/>
  <c r="Q21" i="50"/>
  <c r="Q25" i="50" s="1"/>
  <c r="M24" i="50"/>
  <c r="M21" i="50"/>
  <c r="M25" i="50" s="1"/>
  <c r="I24" i="50"/>
  <c r="I21" i="50"/>
  <c r="I25" i="50" s="1"/>
  <c r="E24" i="50"/>
  <c r="E21" i="50"/>
  <c r="E25" i="50" s="1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V48" i="49" s="1"/>
  <c r="V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V48" i="48" s="1"/>
  <c r="V53" i="48" s="1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X20" i="48" s="1"/>
  <c r="X24" i="48" s="1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17" i="48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X50" i="47" s="1"/>
  <c r="X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S48" i="47" s="1"/>
  <c r="S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 s="1"/>
  <c r="X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C49" i="45"/>
  <c r="A49" i="45"/>
  <c r="R50" i="45" s="1"/>
  <c r="C47" i="45"/>
  <c r="A47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K20" i="44" s="1"/>
  <c r="J19" i="44"/>
  <c r="I19" i="44"/>
  <c r="H19" i="44"/>
  <c r="G19" i="44"/>
  <c r="G20" i="44" s="1"/>
  <c r="F19" i="44"/>
  <c r="E19" i="44"/>
  <c r="E20" i="44" s="1"/>
  <c r="E24" i="44" s="1"/>
  <c r="D19" i="44"/>
  <c r="C19" i="44"/>
  <c r="A19" i="44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U20" i="43" s="1"/>
  <c r="U24" i="43" s="1"/>
  <c r="T19" i="43"/>
  <c r="S19" i="43"/>
  <c r="R19" i="43"/>
  <c r="Q19" i="43"/>
  <c r="P19" i="43"/>
  <c r="O19" i="43"/>
  <c r="O20" i="43" s="1"/>
  <c r="N19" i="43"/>
  <c r="M19" i="43"/>
  <c r="L19" i="43"/>
  <c r="K19" i="43"/>
  <c r="K20" i="43" s="1"/>
  <c r="J19" i="43"/>
  <c r="I19" i="43"/>
  <c r="I20" i="43" s="1"/>
  <c r="I24" i="43" s="1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A19" i="42"/>
  <c r="X20" i="42" s="1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M50" i="42" l="1"/>
  <c r="M54" i="42" s="1"/>
  <c r="S48" i="45"/>
  <c r="S53" i="45" s="1"/>
  <c r="M48" i="45"/>
  <c r="M53" i="45" s="1"/>
  <c r="L48" i="45"/>
  <c r="L53" i="45" s="1"/>
  <c r="R18" i="46"/>
  <c r="R23" i="46" s="1"/>
  <c r="M18" i="46"/>
  <c r="W18" i="48"/>
  <c r="W23" i="48" s="1"/>
  <c r="F18" i="48"/>
  <c r="X20" i="44"/>
  <c r="F20" i="44"/>
  <c r="V20" i="49"/>
  <c r="P20" i="49"/>
  <c r="L18" i="42"/>
  <c r="L23" i="42" s="1"/>
  <c r="Q18" i="42"/>
  <c r="Q23" i="42" s="1"/>
  <c r="V18" i="42"/>
  <c r="V23" i="42" s="1"/>
  <c r="C20" i="42"/>
  <c r="C24" i="42" s="1"/>
  <c r="G20" i="42"/>
  <c r="M20" i="42"/>
  <c r="M24" i="42" s="1"/>
  <c r="Q20" i="42"/>
  <c r="Q24" i="42" s="1"/>
  <c r="W20" i="42"/>
  <c r="W24" i="42" s="1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D20" i="43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C18" i="47"/>
  <c r="C23" i="47" s="1"/>
  <c r="C48" i="47"/>
  <c r="C53" i="47" s="1"/>
  <c r="C18" i="48"/>
  <c r="C23" i="48" s="1"/>
  <c r="C48" i="48"/>
  <c r="C53" i="48" s="1"/>
  <c r="U50" i="48"/>
  <c r="U54" i="48" s="1"/>
  <c r="C48" i="49"/>
  <c r="C53" i="49" s="1"/>
  <c r="U50" i="49"/>
  <c r="U54" i="49" s="1"/>
  <c r="S48" i="44"/>
  <c r="S53" i="44" s="1"/>
  <c r="G48" i="44"/>
  <c r="G53" i="44" s="1"/>
  <c r="G48" i="49"/>
  <c r="G53" i="49" s="1"/>
  <c r="Y24" i="50"/>
  <c r="Y55" i="50"/>
  <c r="C25" i="50"/>
  <c r="Y25" i="50" s="1"/>
  <c r="Y54" i="50"/>
  <c r="U18" i="49"/>
  <c r="U23" i="49" s="1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L24" i="44" s="1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18" i="45"/>
  <c r="G23" i="45" s="1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N21" i="45" s="1"/>
  <c r="N25" i="45" s="1"/>
  <c r="F20" i="45"/>
  <c r="J20" i="45"/>
  <c r="J24" i="45" s="1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G54" i="45" s="1"/>
  <c r="I50" i="45"/>
  <c r="I54" i="45" s="1"/>
  <c r="M50" i="45"/>
  <c r="M54" i="45" s="1"/>
  <c r="Q50" i="45"/>
  <c r="Q54" i="45" s="1"/>
  <c r="U50" i="45"/>
  <c r="U54" i="45" s="1"/>
  <c r="C50" i="45"/>
  <c r="N50" i="45"/>
  <c r="N54" i="45" s="1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S20" i="42"/>
  <c r="S24" i="42" s="1"/>
  <c r="J48" i="42"/>
  <c r="J53" i="42" s="1"/>
  <c r="Q48" i="42"/>
  <c r="Q53" i="42" s="1"/>
  <c r="U48" i="42"/>
  <c r="U53" i="42" s="1"/>
  <c r="F50" i="42"/>
  <c r="F54" i="42" s="1"/>
  <c r="H50" i="42"/>
  <c r="H54" i="42" s="1"/>
  <c r="X50" i="42"/>
  <c r="Q50" i="42"/>
  <c r="Q54" i="42" s="1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U20" i="44"/>
  <c r="U24" i="44" s="1"/>
  <c r="A53" i="44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I20" i="45"/>
  <c r="I24" i="45" s="1"/>
  <c r="M20" i="45"/>
  <c r="M21" i="45" s="1"/>
  <c r="M25" i="45" s="1"/>
  <c r="R20" i="45"/>
  <c r="R24" i="45" s="1"/>
  <c r="K48" i="45"/>
  <c r="K53" i="45" s="1"/>
  <c r="X50" i="45"/>
  <c r="X54" i="45" s="1"/>
  <c r="A54" i="45"/>
  <c r="V50" i="45"/>
  <c r="W50" i="45"/>
  <c r="F50" i="45"/>
  <c r="J50" i="45"/>
  <c r="K50" i="45"/>
  <c r="K51" i="45" s="1"/>
  <c r="O50" i="45"/>
  <c r="S50" i="45"/>
  <c r="S51" i="45" s="1"/>
  <c r="I18" i="46"/>
  <c r="I23" i="46" s="1"/>
  <c r="M23" i="46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U24" i="47" s="1"/>
  <c r="E20" i="47"/>
  <c r="I20" i="47"/>
  <c r="I24" i="47" s="1"/>
  <c r="M20" i="47"/>
  <c r="Q20" i="47"/>
  <c r="Q24" i="47" s="1"/>
  <c r="K48" i="47"/>
  <c r="K53" i="47" s="1"/>
  <c r="J50" i="47"/>
  <c r="J54" i="47" s="1"/>
  <c r="F50" i="47"/>
  <c r="K50" i="47"/>
  <c r="K51" i="47" s="1"/>
  <c r="K55" i="47" s="1"/>
  <c r="O50" i="47"/>
  <c r="S50" i="47"/>
  <c r="S51" i="47" s="1"/>
  <c r="S55" i="47" s="1"/>
  <c r="W50" i="47"/>
  <c r="K18" i="48"/>
  <c r="K23" i="48" s="1"/>
  <c r="S18" i="48"/>
  <c r="S23" i="48" s="1"/>
  <c r="F23" i="48"/>
  <c r="O18" i="48"/>
  <c r="O23" i="48" s="1"/>
  <c r="V18" i="48"/>
  <c r="V23" i="48" s="1"/>
  <c r="R20" i="48"/>
  <c r="F20" i="48"/>
  <c r="F24" i="48" s="1"/>
  <c r="J20" i="48"/>
  <c r="N20" i="48"/>
  <c r="N24" i="48" s="1"/>
  <c r="V20" i="48"/>
  <c r="G48" i="48"/>
  <c r="G53" i="48" s="1"/>
  <c r="O48" i="48"/>
  <c r="O53" i="48" s="1"/>
  <c r="W48" i="48"/>
  <c r="W53" i="48" s="1"/>
  <c r="C50" i="48"/>
  <c r="K50" i="48"/>
  <c r="G50" i="48"/>
  <c r="O50" i="48"/>
  <c r="O51" i="48" s="1"/>
  <c r="O55" i="48" s="1"/>
  <c r="S50" i="48"/>
  <c r="W50" i="48"/>
  <c r="W54" i="48" s="1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F24" i="49" s="1"/>
  <c r="I20" i="49"/>
  <c r="I24" i="49" s="1"/>
  <c r="M20" i="49"/>
  <c r="M24" i="49" s="1"/>
  <c r="Q20" i="49"/>
  <c r="Q24" i="49" s="1"/>
  <c r="U20" i="49"/>
  <c r="U24" i="49" s="1"/>
  <c r="K48" i="49"/>
  <c r="K53" i="49" s="1"/>
  <c r="S48" i="49"/>
  <c r="S53" i="49" s="1"/>
  <c r="F50" i="49"/>
  <c r="J50" i="49"/>
  <c r="N50" i="49"/>
  <c r="S50" i="49"/>
  <c r="S51" i="49" s="1"/>
  <c r="S55" i="49" s="1"/>
  <c r="W50" i="49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H20" i="46"/>
  <c r="H24" i="46" s="1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F20" i="47"/>
  <c r="F24" i="47" s="1"/>
  <c r="J20" i="47"/>
  <c r="N20" i="47"/>
  <c r="N24" i="47" s="1"/>
  <c r="V20" i="47"/>
  <c r="E50" i="47"/>
  <c r="E54" i="47" s="1"/>
  <c r="I50" i="47"/>
  <c r="I54" i="47" s="1"/>
  <c r="M50" i="47"/>
  <c r="M54" i="47" s="1"/>
  <c r="Q50" i="47"/>
  <c r="Q54" i="47" s="1"/>
  <c r="U50" i="47"/>
  <c r="C50" i="47"/>
  <c r="G50" i="47"/>
  <c r="G54" i="47" s="1"/>
  <c r="N50" i="47"/>
  <c r="R50" i="47"/>
  <c r="V50" i="47"/>
  <c r="A54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I20" i="48"/>
  <c r="I24" i="48" s="1"/>
  <c r="M20" i="48"/>
  <c r="M24" i="48" s="1"/>
  <c r="U20" i="48"/>
  <c r="K48" i="48"/>
  <c r="K53" i="48" s="1"/>
  <c r="S48" i="48"/>
  <c r="S53" i="48" s="1"/>
  <c r="F50" i="48"/>
  <c r="F54" i="48" s="1"/>
  <c r="J50" i="48"/>
  <c r="N50" i="48"/>
  <c r="R50" i="48"/>
  <c r="V50" i="48"/>
  <c r="V54" i="48" s="1"/>
  <c r="A54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N20" i="49"/>
  <c r="N24" i="49" s="1"/>
  <c r="R20" i="49"/>
  <c r="O48" i="49"/>
  <c r="O53" i="49" s="1"/>
  <c r="W48" i="49"/>
  <c r="W53" i="49" s="1"/>
  <c r="O50" i="49"/>
  <c r="C50" i="49"/>
  <c r="G50" i="49"/>
  <c r="K50" i="49"/>
  <c r="K51" i="49" s="1"/>
  <c r="K55" i="49" s="1"/>
  <c r="R50" i="49"/>
  <c r="R54" i="49" s="1"/>
  <c r="V50" i="49"/>
  <c r="A54" i="49"/>
  <c r="M21" i="47"/>
  <c r="M25" i="47" s="1"/>
  <c r="R24" i="49"/>
  <c r="U21" i="49"/>
  <c r="U25" i="49" s="1"/>
  <c r="X20" i="49"/>
  <c r="N21" i="49"/>
  <c r="N25" i="49" s="1"/>
  <c r="V21" i="49"/>
  <c r="V25" i="49" s="1"/>
  <c r="V24" i="49"/>
  <c r="F54" i="49"/>
  <c r="N54" i="49"/>
  <c r="V54" i="49"/>
  <c r="V51" i="49"/>
  <c r="V55" i="49" s="1"/>
  <c r="J21" i="49"/>
  <c r="J25" i="49" s="1"/>
  <c r="J24" i="49"/>
  <c r="J54" i="49"/>
  <c r="C51" i="49"/>
  <c r="O51" i="49"/>
  <c r="O55" i="49" s="1"/>
  <c r="W51" i="49"/>
  <c r="W55" i="49" s="1"/>
  <c r="D48" i="49"/>
  <c r="D53" i="49" s="1"/>
  <c r="L48" i="49"/>
  <c r="L53" i="49" s="1"/>
  <c r="X48" i="49"/>
  <c r="X53" i="49" s="1"/>
  <c r="A53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48" i="49"/>
  <c r="E53" i="49" s="1"/>
  <c r="I48" i="49"/>
  <c r="I53" i="49" s="1"/>
  <c r="M48" i="49"/>
  <c r="M53" i="49" s="1"/>
  <c r="Q48" i="49"/>
  <c r="Q53" i="49" s="1"/>
  <c r="U48" i="49"/>
  <c r="U53" i="49" s="1"/>
  <c r="D50" i="49"/>
  <c r="H50" i="49"/>
  <c r="L50" i="49"/>
  <c r="P50" i="49"/>
  <c r="T50" i="49"/>
  <c r="X50" i="49"/>
  <c r="C54" i="49"/>
  <c r="C55" i="49" s="1"/>
  <c r="G54" i="49"/>
  <c r="K54" i="49"/>
  <c r="O54" i="49"/>
  <c r="W54" i="49"/>
  <c r="H48" i="49"/>
  <c r="H53" i="49" s="1"/>
  <c r="P48" i="49"/>
  <c r="P53" i="49" s="1"/>
  <c r="T48" i="49"/>
  <c r="T53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T20" i="49"/>
  <c r="F48" i="49"/>
  <c r="F53" i="49" s="1"/>
  <c r="J48" i="49"/>
  <c r="J53" i="49" s="1"/>
  <c r="N48" i="49"/>
  <c r="N53" i="49" s="1"/>
  <c r="R48" i="49"/>
  <c r="R53" i="49" s="1"/>
  <c r="E50" i="49"/>
  <c r="I50" i="49"/>
  <c r="M50" i="49"/>
  <c r="Q50" i="49"/>
  <c r="R54" i="48"/>
  <c r="V24" i="48"/>
  <c r="C51" i="48"/>
  <c r="S51" i="48"/>
  <c r="S55" i="48" s="1"/>
  <c r="N54" i="48"/>
  <c r="V51" i="48"/>
  <c r="V55" i="48" s="1"/>
  <c r="J54" i="48"/>
  <c r="F21" i="48"/>
  <c r="F25" i="48" s="1"/>
  <c r="N21" i="48"/>
  <c r="N25" i="48" s="1"/>
  <c r="U18" i="48"/>
  <c r="U23" i="48" s="1"/>
  <c r="J21" i="48"/>
  <c r="J25" i="48" s="1"/>
  <c r="J24" i="48"/>
  <c r="R21" i="48"/>
  <c r="R25" i="48" s="1"/>
  <c r="R24" i="48"/>
  <c r="E24" i="48"/>
  <c r="U24" i="48"/>
  <c r="W51" i="48"/>
  <c r="W55" i="48" s="1"/>
  <c r="H48" i="48"/>
  <c r="H53" i="48" s="1"/>
  <c r="P48" i="48"/>
  <c r="P53" i="48" s="1"/>
  <c r="A53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48" i="48"/>
  <c r="E53" i="48" s="1"/>
  <c r="I48" i="48"/>
  <c r="I53" i="48" s="1"/>
  <c r="M48" i="48"/>
  <c r="M53" i="48" s="1"/>
  <c r="Q48" i="48"/>
  <c r="Q53" i="48" s="1"/>
  <c r="U48" i="48"/>
  <c r="U53" i="48" s="1"/>
  <c r="D50" i="48"/>
  <c r="H50" i="48"/>
  <c r="L50" i="48"/>
  <c r="P50" i="48"/>
  <c r="T50" i="48"/>
  <c r="X50" i="48"/>
  <c r="C54" i="48"/>
  <c r="K54" i="48"/>
  <c r="S54" i="48"/>
  <c r="D48" i="48"/>
  <c r="D53" i="48" s="1"/>
  <c r="L48" i="48"/>
  <c r="L53" i="48" s="1"/>
  <c r="T48" i="48"/>
  <c r="T53" i="48" s="1"/>
  <c r="X48" i="48"/>
  <c r="X53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48" i="48"/>
  <c r="F53" i="48" s="1"/>
  <c r="J48" i="48"/>
  <c r="J53" i="48" s="1"/>
  <c r="N48" i="48"/>
  <c r="N53" i="48" s="1"/>
  <c r="R48" i="48"/>
  <c r="R53" i="48" s="1"/>
  <c r="E50" i="48"/>
  <c r="I50" i="48"/>
  <c r="M50" i="48"/>
  <c r="Q50" i="48"/>
  <c r="F54" i="47"/>
  <c r="N54" i="47"/>
  <c r="V54" i="47"/>
  <c r="F21" i="47"/>
  <c r="F25" i="47" s="1"/>
  <c r="N21" i="47"/>
  <c r="N25" i="47" s="1"/>
  <c r="V21" i="47"/>
  <c r="V25" i="47" s="1"/>
  <c r="V24" i="47"/>
  <c r="V48" i="47"/>
  <c r="V53" i="47" s="1"/>
  <c r="R48" i="47"/>
  <c r="R53" i="47" s="1"/>
  <c r="N48" i="47"/>
  <c r="N53" i="47" s="1"/>
  <c r="J48" i="47"/>
  <c r="J53" i="47" s="1"/>
  <c r="F48" i="47"/>
  <c r="F53" i="47" s="1"/>
  <c r="U48" i="47"/>
  <c r="U53" i="47" s="1"/>
  <c r="Q48" i="47"/>
  <c r="Q53" i="47" s="1"/>
  <c r="M48" i="47"/>
  <c r="M53" i="47" s="1"/>
  <c r="I48" i="47"/>
  <c r="I53" i="47" s="1"/>
  <c r="E48" i="47"/>
  <c r="E53" i="47" s="1"/>
  <c r="D48" i="47"/>
  <c r="D53" i="47" s="1"/>
  <c r="L48" i="47"/>
  <c r="L53" i="47" s="1"/>
  <c r="T48" i="47"/>
  <c r="T53" i="47" s="1"/>
  <c r="O54" i="47"/>
  <c r="W54" i="47"/>
  <c r="A53" i="47"/>
  <c r="U54" i="47"/>
  <c r="Q21" i="47"/>
  <c r="Q25" i="47" s="1"/>
  <c r="G48" i="47"/>
  <c r="G53" i="47" s="1"/>
  <c r="O48" i="47"/>
  <c r="O53" i="47" s="1"/>
  <c r="W48" i="47"/>
  <c r="W53" i="47" s="1"/>
  <c r="J51" i="47"/>
  <c r="J55" i="47" s="1"/>
  <c r="R54" i="47"/>
  <c r="J24" i="47"/>
  <c r="R24" i="47"/>
  <c r="E24" i="47"/>
  <c r="M24" i="47"/>
  <c r="H48" i="47"/>
  <c r="H53" i="47" s="1"/>
  <c r="P48" i="47"/>
  <c r="P53" i="47" s="1"/>
  <c r="X48" i="47"/>
  <c r="X53" i="47" s="1"/>
  <c r="C51" i="47"/>
  <c r="C54" i="47"/>
  <c r="K54" i="47"/>
  <c r="S54" i="47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50" i="47"/>
  <c r="H50" i="47"/>
  <c r="L50" i="47"/>
  <c r="P50" i="47"/>
  <c r="T50" i="47"/>
  <c r="D20" i="47"/>
  <c r="H20" i="47"/>
  <c r="L20" i="47"/>
  <c r="P20" i="47"/>
  <c r="T20" i="47"/>
  <c r="R54" i="46"/>
  <c r="M24" i="46"/>
  <c r="X21" i="46"/>
  <c r="X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X24" i="46"/>
  <c r="U50" i="46"/>
  <c r="Q50" i="46"/>
  <c r="M50" i="46"/>
  <c r="I50" i="46"/>
  <c r="E50" i="46"/>
  <c r="A54" i="46"/>
  <c r="W50" i="46"/>
  <c r="S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V54" i="45"/>
  <c r="X20" i="45"/>
  <c r="F24" i="45"/>
  <c r="N24" i="45"/>
  <c r="V21" i="45"/>
  <c r="V25" i="45" s="1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Q55" i="45" s="1"/>
  <c r="I48" i="45"/>
  <c r="I53" i="45" s="1"/>
  <c r="I55" i="45" s="1"/>
  <c r="E48" i="45"/>
  <c r="E53" i="45" s="1"/>
  <c r="D48" i="45"/>
  <c r="D53" i="45" s="1"/>
  <c r="T48" i="45"/>
  <c r="T53" i="45" s="1"/>
  <c r="O54" i="45"/>
  <c r="W54" i="45"/>
  <c r="I51" i="45"/>
  <c r="A53" i="45"/>
  <c r="E54" i="45"/>
  <c r="Q21" i="45"/>
  <c r="Q25" i="45" s="1"/>
  <c r="G48" i="45"/>
  <c r="G53" i="45" s="1"/>
  <c r="O48" i="45"/>
  <c r="O53" i="45" s="1"/>
  <c r="O55" i="45" s="1"/>
  <c r="W48" i="45"/>
  <c r="W53" i="45" s="1"/>
  <c r="W55" i="45" s="1"/>
  <c r="J54" i="45"/>
  <c r="J55" i="45" s="1"/>
  <c r="R54" i="45"/>
  <c r="J21" i="45"/>
  <c r="J25" i="45" s="1"/>
  <c r="E24" i="45"/>
  <c r="M24" i="45"/>
  <c r="U24" i="45"/>
  <c r="C51" i="45"/>
  <c r="C54" i="45"/>
  <c r="K54" i="45"/>
  <c r="K55" i="45" s="1"/>
  <c r="S54" i="45"/>
  <c r="S55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23" i="43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X54" i="42"/>
  <c r="T54" i="42"/>
  <c r="Q21" i="42"/>
  <c r="Q25" i="42" s="1"/>
  <c r="X21" i="42"/>
  <c r="X25" i="42" s="1"/>
  <c r="M51" i="42"/>
  <c r="M55" i="42" s="1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50" i="42"/>
  <c r="I50" i="42"/>
  <c r="N50" i="42"/>
  <c r="G24" i="42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P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E18" i="41" s="1"/>
  <c r="E23" i="41" s="1"/>
  <c r="D17" i="41"/>
  <c r="C17" i="41"/>
  <c r="A17" i="41"/>
  <c r="V18" i="41" s="1"/>
  <c r="V23" i="41" s="1"/>
  <c r="R21" i="45" l="1"/>
  <c r="R25" i="45" s="1"/>
  <c r="V51" i="42"/>
  <c r="V55" i="42" s="1"/>
  <c r="M21" i="42"/>
  <c r="M25" i="42" s="1"/>
  <c r="F51" i="42"/>
  <c r="F55" i="42" s="1"/>
  <c r="Q51" i="42"/>
  <c r="Q55" i="42" s="1"/>
  <c r="L21" i="42"/>
  <c r="L25" i="42" s="1"/>
  <c r="C21" i="42"/>
  <c r="R51" i="42"/>
  <c r="R55" i="42" s="1"/>
  <c r="G55" i="45"/>
  <c r="F55" i="45"/>
  <c r="N55" i="45"/>
  <c r="V55" i="45"/>
  <c r="F21" i="45"/>
  <c r="F25" i="45" s="1"/>
  <c r="X51" i="45"/>
  <c r="R51" i="46"/>
  <c r="R55" i="46" s="1"/>
  <c r="R21" i="47"/>
  <c r="R25" i="47" s="1"/>
  <c r="J21" i="47"/>
  <c r="J25" i="47" s="1"/>
  <c r="I21" i="47"/>
  <c r="I25" i="47" s="1"/>
  <c r="O54" i="48"/>
  <c r="V21" i="48"/>
  <c r="V25" i="48" s="1"/>
  <c r="S54" i="49"/>
  <c r="R21" i="49"/>
  <c r="R25" i="49" s="1"/>
  <c r="G51" i="48"/>
  <c r="G55" i="48" s="1"/>
  <c r="H21" i="42"/>
  <c r="H25" i="42" s="1"/>
  <c r="U21" i="45"/>
  <c r="U25" i="45" s="1"/>
  <c r="M21" i="46"/>
  <c r="M25" i="46" s="1"/>
  <c r="G51" i="49"/>
  <c r="G55" i="49" s="1"/>
  <c r="I18" i="41"/>
  <c r="I23" i="41" s="1"/>
  <c r="F18" i="41"/>
  <c r="F23" i="41" s="1"/>
  <c r="D20" i="41"/>
  <c r="V48" i="41"/>
  <c r="V53" i="41" s="1"/>
  <c r="W51" i="47"/>
  <c r="W55" i="47" s="1"/>
  <c r="N18" i="41"/>
  <c r="N23" i="41" s="1"/>
  <c r="R18" i="41"/>
  <c r="R23" i="41" s="1"/>
  <c r="T20" i="41"/>
  <c r="C48" i="41"/>
  <c r="C53" i="41" s="1"/>
  <c r="E48" i="41"/>
  <c r="E53" i="41" s="1"/>
  <c r="G48" i="41"/>
  <c r="G53" i="41" s="1"/>
  <c r="I48" i="41"/>
  <c r="I53" i="41" s="1"/>
  <c r="K48" i="41"/>
  <c r="K53" i="41" s="1"/>
  <c r="M48" i="41"/>
  <c r="M53" i="41" s="1"/>
  <c r="O48" i="41"/>
  <c r="O53" i="41" s="1"/>
  <c r="Q48" i="41"/>
  <c r="Q53" i="41" s="1"/>
  <c r="U48" i="41"/>
  <c r="U53" i="41" s="1"/>
  <c r="R48" i="41"/>
  <c r="R53" i="41" s="1"/>
  <c r="E55" i="45"/>
  <c r="U55" i="45"/>
  <c r="R55" i="45"/>
  <c r="X55" i="45"/>
  <c r="M55" i="45"/>
  <c r="I21" i="45"/>
  <c r="I25" i="45" s="1"/>
  <c r="H24" i="42"/>
  <c r="H21" i="46"/>
  <c r="H25" i="46" s="1"/>
  <c r="E21" i="45"/>
  <c r="E25" i="45" s="1"/>
  <c r="M51" i="47"/>
  <c r="M55" i="47" s="1"/>
  <c r="G54" i="48"/>
  <c r="F21" i="49"/>
  <c r="F25" i="49" s="1"/>
  <c r="S21" i="46"/>
  <c r="S25" i="46" s="1"/>
  <c r="F51" i="45"/>
  <c r="N50" i="41"/>
  <c r="N54" i="41" s="1"/>
  <c r="I50" i="41"/>
  <c r="Q50" i="41"/>
  <c r="Q51" i="41" s="1"/>
  <c r="Q55" i="41" s="1"/>
  <c r="U50" i="41"/>
  <c r="G21" i="42"/>
  <c r="G25" i="42" s="1"/>
  <c r="U21" i="43"/>
  <c r="U25" i="43" s="1"/>
  <c r="O21" i="43"/>
  <c r="O25" i="43" s="1"/>
  <c r="W51" i="45"/>
  <c r="X51" i="47"/>
  <c r="X55" i="47" s="1"/>
  <c r="U51" i="48"/>
  <c r="U55" i="48" s="1"/>
  <c r="Q21" i="49"/>
  <c r="Q25" i="49" s="1"/>
  <c r="M21" i="49"/>
  <c r="M25" i="49" s="1"/>
  <c r="N51" i="49"/>
  <c r="N55" i="49" s="1"/>
  <c r="E21" i="47"/>
  <c r="E25" i="47" s="1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M50" i="41"/>
  <c r="M51" i="41" s="1"/>
  <c r="M55" i="41" s="1"/>
  <c r="F50" i="41"/>
  <c r="J50" i="41"/>
  <c r="J54" i="41" s="1"/>
  <c r="R50" i="41"/>
  <c r="V50" i="41"/>
  <c r="V54" i="41" s="1"/>
  <c r="Y53" i="42"/>
  <c r="L51" i="42"/>
  <c r="L55" i="42" s="1"/>
  <c r="S21" i="42"/>
  <c r="S25" i="42" s="1"/>
  <c r="M51" i="45"/>
  <c r="J51" i="45"/>
  <c r="V51" i="45"/>
  <c r="N51" i="47"/>
  <c r="N55" i="47" s="1"/>
  <c r="J51" i="49"/>
  <c r="J55" i="49" s="1"/>
  <c r="K51" i="48"/>
  <c r="K55" i="48" s="1"/>
  <c r="U21" i="47"/>
  <c r="U25" i="47" s="1"/>
  <c r="D21" i="43"/>
  <c r="D25" i="43" s="1"/>
  <c r="G51" i="47"/>
  <c r="G55" i="47" s="1"/>
  <c r="Y53" i="47"/>
  <c r="Y53" i="48"/>
  <c r="I21" i="48"/>
  <c r="I25" i="48" s="1"/>
  <c r="Y23" i="49"/>
  <c r="Y53" i="49"/>
  <c r="Y53" i="46"/>
  <c r="Y53" i="45"/>
  <c r="Y53" i="44"/>
  <c r="Q21" i="44"/>
  <c r="Q25" i="44" s="1"/>
  <c r="I21" i="43"/>
  <c r="I25" i="43" s="1"/>
  <c r="Y53" i="43"/>
  <c r="E51" i="49"/>
  <c r="E55" i="49" s="1"/>
  <c r="E54" i="49"/>
  <c r="H21" i="49"/>
  <c r="H25" i="49" s="1"/>
  <c r="H24" i="49"/>
  <c r="T54" i="49"/>
  <c r="T51" i="49"/>
  <c r="T55" i="49" s="1"/>
  <c r="D54" i="49"/>
  <c r="D51" i="49"/>
  <c r="D55" i="49" s="1"/>
  <c r="W24" i="49"/>
  <c r="W21" i="49"/>
  <c r="W25" i="49" s="1"/>
  <c r="G24" i="49"/>
  <c r="G21" i="49"/>
  <c r="G25" i="49" s="1"/>
  <c r="S24" i="49"/>
  <c r="S21" i="49"/>
  <c r="S25" i="49" s="1"/>
  <c r="M51" i="49"/>
  <c r="M55" i="49" s="1"/>
  <c r="M54" i="49"/>
  <c r="P24" i="49"/>
  <c r="P21" i="49"/>
  <c r="P25" i="49" s="1"/>
  <c r="L54" i="49"/>
  <c r="L51" i="49"/>
  <c r="L55" i="49" s="1"/>
  <c r="O24" i="49"/>
  <c r="O21" i="49"/>
  <c r="O25" i="49" s="1"/>
  <c r="F51" i="49"/>
  <c r="F55" i="49" s="1"/>
  <c r="X24" i="49"/>
  <c r="X21" i="49"/>
  <c r="X25" i="49" s="1"/>
  <c r="R51" i="49"/>
  <c r="R55" i="49" s="1"/>
  <c r="Q51" i="49"/>
  <c r="Q55" i="49" s="1"/>
  <c r="Q54" i="49"/>
  <c r="T24" i="49"/>
  <c r="T21" i="49"/>
  <c r="T25" i="49" s="1"/>
  <c r="D24" i="49"/>
  <c r="D21" i="49"/>
  <c r="D25" i="49" s="1"/>
  <c r="P54" i="49"/>
  <c r="P51" i="49"/>
  <c r="P55" i="49" s="1"/>
  <c r="C24" i="49"/>
  <c r="C21" i="49"/>
  <c r="I21" i="49"/>
  <c r="I25" i="49" s="1"/>
  <c r="E21" i="49"/>
  <c r="E25" i="49" s="1"/>
  <c r="I51" i="49"/>
  <c r="I55" i="49" s="1"/>
  <c r="I54" i="49"/>
  <c r="L24" i="49"/>
  <c r="L21" i="49"/>
  <c r="L25" i="49" s="1"/>
  <c r="X54" i="49"/>
  <c r="X51" i="49"/>
  <c r="X55" i="49" s="1"/>
  <c r="H54" i="49"/>
  <c r="H51" i="49"/>
  <c r="H55" i="49" s="1"/>
  <c r="K24" i="49"/>
  <c r="K21" i="49"/>
  <c r="K25" i="49" s="1"/>
  <c r="U51" i="49"/>
  <c r="U55" i="49" s="1"/>
  <c r="I51" i="48"/>
  <c r="I55" i="48" s="1"/>
  <c r="I54" i="48"/>
  <c r="L21" i="48"/>
  <c r="L25" i="48" s="1"/>
  <c r="L24" i="48"/>
  <c r="L54" i="48"/>
  <c r="L51" i="48"/>
  <c r="L55" i="48" s="1"/>
  <c r="O24" i="48"/>
  <c r="O21" i="48"/>
  <c r="O25" i="48" s="1"/>
  <c r="U21" i="48"/>
  <c r="U25" i="48" s="1"/>
  <c r="R51" i="48"/>
  <c r="R55" i="48" s="1"/>
  <c r="E51" i="48"/>
  <c r="E55" i="48" s="1"/>
  <c r="E54" i="48"/>
  <c r="H21" i="48"/>
  <c r="H25" i="48" s="1"/>
  <c r="H24" i="48"/>
  <c r="X54" i="48"/>
  <c r="X51" i="48"/>
  <c r="X55" i="48" s="1"/>
  <c r="H54" i="48"/>
  <c r="H51" i="48"/>
  <c r="H55" i="48" s="1"/>
  <c r="K24" i="48"/>
  <c r="K21" i="48"/>
  <c r="K25" i="48" s="1"/>
  <c r="Y23" i="48"/>
  <c r="J51" i="48"/>
  <c r="J55" i="48" s="1"/>
  <c r="E21" i="48"/>
  <c r="E25" i="48" s="1"/>
  <c r="N51" i="48"/>
  <c r="N55" i="48" s="1"/>
  <c r="Q21" i="48"/>
  <c r="Q25" i="48" s="1"/>
  <c r="Q51" i="48"/>
  <c r="Q55" i="48" s="1"/>
  <c r="Q54" i="48"/>
  <c r="T21" i="48"/>
  <c r="T25" i="48" s="1"/>
  <c r="T24" i="48"/>
  <c r="D21" i="48"/>
  <c r="D25" i="48" s="1"/>
  <c r="D24" i="48"/>
  <c r="T54" i="48"/>
  <c r="T51" i="48"/>
  <c r="T55" i="48" s="1"/>
  <c r="D54" i="48"/>
  <c r="D51" i="48"/>
  <c r="D55" i="48" s="1"/>
  <c r="W24" i="48"/>
  <c r="W21" i="48"/>
  <c r="W25" i="48" s="1"/>
  <c r="G24" i="48"/>
  <c r="G21" i="48"/>
  <c r="G25" i="48" s="1"/>
  <c r="M21" i="48"/>
  <c r="M25" i="48" s="1"/>
  <c r="M51" i="48"/>
  <c r="M55" i="48" s="1"/>
  <c r="M54" i="48"/>
  <c r="P21" i="48"/>
  <c r="P25" i="48" s="1"/>
  <c r="P24" i="48"/>
  <c r="P54" i="48"/>
  <c r="P51" i="48"/>
  <c r="P55" i="48" s="1"/>
  <c r="S24" i="48"/>
  <c r="S21" i="48"/>
  <c r="S25" i="48" s="1"/>
  <c r="C24" i="48"/>
  <c r="C21" i="48"/>
  <c r="C55" i="48"/>
  <c r="F51" i="48"/>
  <c r="F55" i="48" s="1"/>
  <c r="X21" i="48"/>
  <c r="X25" i="48" s="1"/>
  <c r="T21" i="47"/>
  <c r="T25" i="47" s="1"/>
  <c r="T24" i="47"/>
  <c r="D21" i="47"/>
  <c r="D25" i="47" s="1"/>
  <c r="D24" i="47"/>
  <c r="H54" i="47"/>
  <c r="H51" i="47"/>
  <c r="H55" i="47" s="1"/>
  <c r="S24" i="47"/>
  <c r="S21" i="47"/>
  <c r="S25" i="47" s="1"/>
  <c r="C24" i="47"/>
  <c r="C21" i="47"/>
  <c r="U51" i="47"/>
  <c r="U55" i="47" s="1"/>
  <c r="P21" i="47"/>
  <c r="P25" i="47" s="1"/>
  <c r="P24" i="47"/>
  <c r="T54" i="47"/>
  <c r="T51" i="47"/>
  <c r="T55" i="47" s="1"/>
  <c r="D54" i="47"/>
  <c r="D51" i="47"/>
  <c r="D55" i="47" s="1"/>
  <c r="O24" i="47"/>
  <c r="O21" i="47"/>
  <c r="O25" i="47" s="1"/>
  <c r="Q51" i="47"/>
  <c r="Q55" i="47" s="1"/>
  <c r="L21" i="47"/>
  <c r="L25" i="47" s="1"/>
  <c r="L24" i="47"/>
  <c r="P54" i="47"/>
  <c r="P51" i="47"/>
  <c r="P55" i="47" s="1"/>
  <c r="K24" i="47"/>
  <c r="K21" i="47"/>
  <c r="K25" i="47" s="1"/>
  <c r="Y23" i="47"/>
  <c r="R51" i="47"/>
  <c r="R55" i="47" s="1"/>
  <c r="I51" i="47"/>
  <c r="I55" i="47" s="1"/>
  <c r="O51" i="47"/>
  <c r="O55" i="47" s="1"/>
  <c r="V51" i="47"/>
  <c r="V55" i="47" s="1"/>
  <c r="F51" i="47"/>
  <c r="F55" i="47" s="1"/>
  <c r="X21" i="47"/>
  <c r="X25" i="47" s="1"/>
  <c r="H24" i="47"/>
  <c r="H21" i="47"/>
  <c r="H25" i="47" s="1"/>
  <c r="L54" i="47"/>
  <c r="L51" i="47"/>
  <c r="L55" i="47" s="1"/>
  <c r="W24" i="47"/>
  <c r="W21" i="47"/>
  <c r="W25" i="47" s="1"/>
  <c r="G24" i="47"/>
  <c r="G21" i="47"/>
  <c r="G25" i="47" s="1"/>
  <c r="C55" i="47"/>
  <c r="E51" i="47"/>
  <c r="E55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5" i="45" s="1"/>
  <c r="D51" i="45"/>
  <c r="L21" i="45"/>
  <c r="L25" i="45" s="1"/>
  <c r="L24" i="45"/>
  <c r="P54" i="45"/>
  <c r="P55" i="45" s="1"/>
  <c r="P51" i="45"/>
  <c r="K24" i="45"/>
  <c r="K21" i="45"/>
  <c r="K25" i="45" s="1"/>
  <c r="Y23" i="45"/>
  <c r="C55" i="45"/>
  <c r="G51" i="45"/>
  <c r="X21" i="45"/>
  <c r="X25" i="45" s="1"/>
  <c r="X24" i="45"/>
  <c r="U51" i="45"/>
  <c r="H21" i="45"/>
  <c r="H25" i="45" s="1"/>
  <c r="H24" i="45"/>
  <c r="L54" i="45"/>
  <c r="L55" i="45" s="1"/>
  <c r="L51" i="45"/>
  <c r="W24" i="45"/>
  <c r="W21" i="45"/>
  <c r="W25" i="45" s="1"/>
  <c r="G24" i="45"/>
  <c r="G21" i="45"/>
  <c r="G25" i="45" s="1"/>
  <c r="N51" i="45"/>
  <c r="Q51" i="45"/>
  <c r="T54" i="45"/>
  <c r="T55" i="45" s="1"/>
  <c r="T51" i="45"/>
  <c r="O24" i="45"/>
  <c r="O21" i="45"/>
  <c r="O25" i="45" s="1"/>
  <c r="T21" i="45"/>
  <c r="T25" i="45" s="1"/>
  <c r="T24" i="45"/>
  <c r="D21" i="45"/>
  <c r="D25" i="45" s="1"/>
  <c r="D24" i="45"/>
  <c r="H54" i="45"/>
  <c r="H55" i="45" s="1"/>
  <c r="H51" i="45"/>
  <c r="S24" i="45"/>
  <c r="S21" i="45"/>
  <c r="S25" i="45" s="1"/>
  <c r="C24" i="45"/>
  <c r="C21" i="45"/>
  <c r="R51" i="45"/>
  <c r="O51" i="45"/>
  <c r="E51" i="45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4" i="42"/>
  <c r="E21" i="42"/>
  <c r="E25" i="42" s="1"/>
  <c r="D21" i="42"/>
  <c r="D25" i="42" s="1"/>
  <c r="D24" i="42"/>
  <c r="R21" i="42"/>
  <c r="R25" i="42" s="1"/>
  <c r="R24" i="42"/>
  <c r="H51" i="42"/>
  <c r="H55" i="42" s="1"/>
  <c r="E51" i="42"/>
  <c r="E55" i="42" s="1"/>
  <c r="E54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51" i="42"/>
  <c r="U55" i="42" s="1"/>
  <c r="U54" i="42"/>
  <c r="C51" i="42"/>
  <c r="C54" i="42"/>
  <c r="S54" i="42"/>
  <c r="S51" i="42"/>
  <c r="S55" i="42" s="1"/>
  <c r="P21" i="42"/>
  <c r="P25" i="42" s="1"/>
  <c r="P24" i="42"/>
  <c r="I51" i="42"/>
  <c r="I55" i="42" s="1"/>
  <c r="I54" i="42"/>
  <c r="O21" i="42"/>
  <c r="O25" i="42" s="1"/>
  <c r="O24" i="42"/>
  <c r="J21" i="42"/>
  <c r="J25" i="42" s="1"/>
  <c r="J24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4" i="42"/>
  <c r="F21" i="42"/>
  <c r="F25" i="42" s="1"/>
  <c r="P54" i="42"/>
  <c r="P51" i="42"/>
  <c r="P55" i="42" s="1"/>
  <c r="G54" i="42"/>
  <c r="G51" i="42"/>
  <c r="G55" i="42" s="1"/>
  <c r="W51" i="42"/>
  <c r="W55" i="42" s="1"/>
  <c r="W54" i="42"/>
  <c r="K24" i="42"/>
  <c r="K21" i="42"/>
  <c r="K25" i="42" s="1"/>
  <c r="D51" i="42"/>
  <c r="D55" i="42" s="1"/>
  <c r="D54" i="42"/>
  <c r="I24" i="42"/>
  <c r="I21" i="42"/>
  <c r="I25" i="42" s="1"/>
  <c r="N24" i="42"/>
  <c r="N21" i="42"/>
  <c r="N25" i="42" s="1"/>
  <c r="W21" i="42"/>
  <c r="W25" i="42" s="1"/>
  <c r="F51" i="41"/>
  <c r="F55" i="41" s="1"/>
  <c r="F54" i="41"/>
  <c r="N51" i="41"/>
  <c r="N55" i="41" s="1"/>
  <c r="V51" i="41"/>
  <c r="V55" i="41" s="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1" i="41"/>
  <c r="I55" i="41" s="1"/>
  <c r="I54" i="41"/>
  <c r="Q54" i="41"/>
  <c r="H20" i="41"/>
  <c r="P20" i="41"/>
  <c r="X20" i="41"/>
  <c r="J51" i="41"/>
  <c r="J55" i="41" s="1"/>
  <c r="R51" i="41"/>
  <c r="R55" i="41" s="1"/>
  <c r="R54" i="41"/>
  <c r="I20" i="41"/>
  <c r="Q20" i="41"/>
  <c r="D24" i="41"/>
  <c r="L24" i="41"/>
  <c r="T24" i="41"/>
  <c r="E51" i="41"/>
  <c r="E55" i="41" s="1"/>
  <c r="E54" i="41"/>
  <c r="U51" i="41"/>
  <c r="U55" i="41" s="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M54" i="41" l="1"/>
  <c r="Y54" i="47"/>
  <c r="Y53" i="41"/>
  <c r="X51" i="41"/>
  <c r="X55" i="41" s="1"/>
  <c r="Y54" i="48"/>
  <c r="Y55" i="49"/>
  <c r="Y54" i="49"/>
  <c r="Y54" i="45"/>
  <c r="Y24" i="49"/>
  <c r="C25" i="49"/>
  <c r="Y25" i="49" s="1"/>
  <c r="Y55" i="48"/>
  <c r="Y24" i="48"/>
  <c r="C25" i="48"/>
  <c r="Y25" i="48" s="1"/>
  <c r="Y55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Y25" i="41" l="1"/>
  <c r="Y54" i="41"/>
  <c r="C55" i="41"/>
  <c r="Y55" i="41" s="1"/>
  <c r="Y24" i="41"/>
</calcChain>
</file>

<file path=xl/sharedStrings.xml><?xml version="1.0" encoding="utf-8"?>
<sst xmlns="http://schemas.openxmlformats.org/spreadsheetml/2006/main" count="916" uniqueCount="168">
  <si>
    <t>§ØËÇÃ³ñ ê»µ³ëï³óÇ¦ÏñÃ³Ñ³Ù³ÉÇñ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</si>
  <si>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</si>
  <si>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</si>
  <si>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</si>
  <si>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</si>
  <si>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</si>
  <si>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</si>
  <si>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</si>
  <si>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</si>
  <si>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</si>
  <si>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</si>
  <si>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</si>
  <si>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</si>
  <si>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</si>
  <si>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</si>
  <si>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</si>
  <si>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</si>
  <si>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</si>
  <si>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</si>
  <si>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</si>
  <si>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</si>
  <si>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</si>
  <si>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</si>
  <si>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</si>
  <si>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>թեյ,  պանիր</t>
  </si>
  <si>
    <t xml:space="preserve"> 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</si>
  <si>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</si>
  <si>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</si>
  <si>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</si>
  <si>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</si>
  <si>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</si>
  <si>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</si>
  <si>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</si>
  <si>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</si>
  <si>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</si>
  <si>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</si>
  <si>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</si>
  <si>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ալյուր</t>
  </si>
  <si>
    <t>խնձոր</t>
  </si>
  <si>
    <t>աղ</t>
  </si>
  <si>
    <t>կանաչի</t>
  </si>
  <si>
    <t>հաց</t>
  </si>
  <si>
    <t xml:space="preserve">   միրգ</t>
  </si>
  <si>
    <t xml:space="preserve">  պանիր</t>
  </si>
  <si>
    <t>աղցան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</si>
  <si>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</si>
  <si>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</si>
  <si>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</si>
  <si>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</si>
  <si>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</si>
  <si>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</si>
  <si>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</si>
  <si>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>ձու</t>
  </si>
  <si>
    <t>ձավար</t>
  </si>
  <si>
    <t xml:space="preserve">  միրգ</t>
  </si>
  <si>
    <t xml:space="preserve">   պանիր</t>
  </si>
  <si>
    <t>սոխ</t>
  </si>
  <si>
    <t>թթու վարունգ</t>
  </si>
  <si>
    <t xml:space="preserve">   աղցան</t>
  </si>
  <si>
    <t>կարտոֆիլի  պյուրե</t>
  </si>
  <si>
    <t>նարինջ</t>
  </si>
  <si>
    <t>հաց  պանիր</t>
  </si>
  <si>
    <t>բրինձ</t>
  </si>
  <si>
    <t xml:space="preserve">  թեյ,  պանիր</t>
  </si>
  <si>
    <t>կաթ</t>
  </si>
  <si>
    <t>մաննի</t>
  </si>
  <si>
    <t>շոկոլադ</t>
  </si>
  <si>
    <t>հավ</t>
  </si>
  <si>
    <t>կաթնաշոր</t>
  </si>
  <si>
    <t xml:space="preserve">    միրգ</t>
  </si>
  <si>
    <t xml:space="preserve">   մածուն</t>
  </si>
  <si>
    <t>ձու1/2</t>
  </si>
  <si>
    <t xml:space="preserve">            միրգ</t>
  </si>
  <si>
    <t xml:space="preserve">    հաց</t>
  </si>
  <si>
    <t xml:space="preserve">    աղցան</t>
  </si>
  <si>
    <t>կ.ոլոր</t>
  </si>
  <si>
    <t xml:space="preserve">   հաց  պանիր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</si>
  <si>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</si>
  <si>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</si>
  <si>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</si>
  <si>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</si>
  <si>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>կարտեֆիլ</t>
  </si>
  <si>
    <t>բանան</t>
  </si>
  <si>
    <t xml:space="preserve">      միրգ</t>
  </si>
  <si>
    <t>հավի կրծքամիս</t>
  </si>
  <si>
    <t>հավով բրնձով ապուր</t>
  </si>
  <si>
    <t>հալվա</t>
  </si>
  <si>
    <t>խավիար</t>
  </si>
  <si>
    <t>Սպաս</t>
  </si>
  <si>
    <t>կ,ոլոր</t>
  </si>
  <si>
    <t>հալվա,  հաց</t>
  </si>
  <si>
    <t xml:space="preserve">  հաց,  պանիր</t>
  </si>
  <si>
    <t xml:space="preserve"> միրգ</t>
  </si>
  <si>
    <t xml:space="preserve"> </t>
  </si>
  <si>
    <t>կ.ոլոռ</t>
  </si>
  <si>
    <t xml:space="preserve">  հաց  </t>
  </si>
  <si>
    <t>կիտրոն</t>
  </si>
  <si>
    <t>տ.կարտոֆիլ</t>
  </si>
  <si>
    <t>վերմիշելով փլավ</t>
  </si>
  <si>
    <t>կարտոֆիլի պյուրե</t>
  </si>
  <si>
    <t>մակարոն</t>
  </si>
  <si>
    <t>բրնձով շիլա</t>
  </si>
  <si>
    <t>գազար, պանիր</t>
  </si>
  <si>
    <t>մածուն,  թթվասեր</t>
  </si>
  <si>
    <t xml:space="preserve"> հավի կրծքամսով խճողոկ</t>
  </si>
  <si>
    <t xml:space="preserve"> վերմիշելով փլավ</t>
  </si>
  <si>
    <t>հնդկաձավարով  փլավ</t>
  </si>
  <si>
    <t>վերմիշելով  փլավ</t>
  </si>
  <si>
    <t xml:space="preserve">   թեյ    պանիր</t>
  </si>
  <si>
    <t>հաց,պանիր</t>
  </si>
  <si>
    <t>կաթնաշորով գաթա</t>
  </si>
  <si>
    <t xml:space="preserve">  հավով  վերմիշելով  ապւր</t>
  </si>
  <si>
    <t>0.1</t>
  </si>
  <si>
    <t>ձու, կարագ</t>
  </si>
  <si>
    <t xml:space="preserve">                                       </t>
  </si>
  <si>
    <t>թեյ, ձու, կարագ</t>
  </si>
  <si>
    <t>թթվասեր, պանիր</t>
  </si>
  <si>
    <t xml:space="preserve">  մսով  բորշչ</t>
  </si>
  <si>
    <t xml:space="preserve">  հալվա,  պանիր</t>
  </si>
  <si>
    <t xml:space="preserve">  հնդկաձավարով  փլավ</t>
  </si>
  <si>
    <t>ձու1/20</t>
  </si>
  <si>
    <t>հաց,  պանիր</t>
  </si>
  <si>
    <t xml:space="preserve">  մաննի</t>
  </si>
  <si>
    <t xml:space="preserve"> գազար, կաղամբ</t>
  </si>
  <si>
    <t xml:space="preserve"> տ. Կարտոֆիլ</t>
  </si>
  <si>
    <t xml:space="preserve"> մսով  վերմիշելով  փլավ</t>
  </si>
  <si>
    <t>թխ.Զեբր</t>
  </si>
  <si>
    <t xml:space="preserve"> տ.կարտոֆիլ</t>
  </si>
  <si>
    <t xml:space="preserve"> մակարոնով  փլավ</t>
  </si>
  <si>
    <t>կակաո,  հալվա</t>
  </si>
  <si>
    <t>մսով  խճողակ</t>
  </si>
  <si>
    <t>ոսպ</t>
  </si>
  <si>
    <t xml:space="preserve"> ձվածեղ</t>
  </si>
  <si>
    <t>մսով ոսպով  ապուր</t>
  </si>
  <si>
    <t>մսով  մակարոնով  փլավ</t>
  </si>
  <si>
    <t xml:space="preserve">                </t>
  </si>
  <si>
    <t>թխ. Զեբր 1/10</t>
  </si>
  <si>
    <t xml:space="preserve"> ոսպով  բրնձով փլավ</t>
  </si>
  <si>
    <t xml:space="preserve">   կաթնաշոր, թթվասեր</t>
  </si>
  <si>
    <t>թեյ,    պանիր, հալվա</t>
  </si>
  <si>
    <t>մսով բորշչ</t>
  </si>
  <si>
    <t>հնդկաձավարով փլավ</t>
  </si>
  <si>
    <t>կակաո,  պանիր</t>
  </si>
  <si>
    <t>Բիսկվիթ1/10</t>
  </si>
  <si>
    <t>հավով բրնձով  ապւր</t>
  </si>
  <si>
    <t xml:space="preserve"> կ.բրինձ</t>
  </si>
  <si>
    <t>բազւկ</t>
  </si>
  <si>
    <t>ձու 1/2 կարագ</t>
  </si>
  <si>
    <t xml:space="preserve">   հաց  , պանիր</t>
  </si>
  <si>
    <t>մակարոնով փլավ</t>
  </si>
  <si>
    <t>կաթնաշոր թթվասեր</t>
  </si>
  <si>
    <t>թեյ, պանիր</t>
  </si>
  <si>
    <t xml:space="preserve"> ոսպով     բրնձով փլավ</t>
  </si>
  <si>
    <t>թխվածքաբլիթ</t>
  </si>
  <si>
    <t xml:space="preserve">  հաց, վաֆլի</t>
  </si>
  <si>
    <t>վաֆլի</t>
  </si>
  <si>
    <t>կաթնաշոռ</t>
  </si>
  <si>
    <t>կաթնաշոռ, թթվասեր</t>
  </si>
  <si>
    <t>ձու1/30</t>
  </si>
  <si>
    <t xml:space="preserve"> գազար</t>
  </si>
  <si>
    <t xml:space="preserve"> մածուն, թթվասեր</t>
  </si>
  <si>
    <t>ոսպով ապուր</t>
  </si>
  <si>
    <t>հավով  բրնձով փլավ</t>
  </si>
  <si>
    <t>մածուն,վաֆլի</t>
  </si>
  <si>
    <t xml:space="preserve">    պանիր, </t>
  </si>
  <si>
    <t xml:space="preserve">  հաց, թխվածքաբլիթ</t>
  </si>
  <si>
    <t xml:space="preserve">խաշած ձու </t>
  </si>
  <si>
    <t>Գեղ. դպրոց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</si>
</sst>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topLeftCell="A29"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43193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41</v>
      </c>
      <c r="D4" s="17" t="s">
        <v>40</v>
      </c>
      <c r="E4" s="18" t="s">
        <v>27</v>
      </c>
      <c r="F4" s="18" t="s">
        <v>28</v>
      </c>
      <c r="G4" s="18" t="s">
        <v>29</v>
      </c>
      <c r="H4" s="18" t="s">
        <v>30</v>
      </c>
      <c r="I4" s="19" t="s">
        <v>31</v>
      </c>
      <c r="J4" s="18" t="s">
        <v>49</v>
      </c>
      <c r="K4" s="18" t="s">
        <v>67</v>
      </c>
      <c r="L4" s="18" t="s">
        <v>35</v>
      </c>
      <c r="M4" s="18" t="s">
        <v>81</v>
      </c>
      <c r="N4" s="19" t="s">
        <v>56</v>
      </c>
      <c r="O4" s="18" t="s">
        <v>34</v>
      </c>
      <c r="P4" s="18" t="s">
        <v>36</v>
      </c>
      <c r="Q4" s="18" t="s">
        <v>37</v>
      </c>
      <c r="R4" s="18" t="s">
        <v>86</v>
      </c>
      <c r="S4" s="18" t="s">
        <v>82</v>
      </c>
      <c r="T4" s="18" t="s">
        <v>38</v>
      </c>
      <c r="U4" s="19" t="s">
        <v>39</v>
      </c>
      <c r="V4" s="20" t="s">
        <v>33</v>
      </c>
      <c r="W4" s="17" t="s">
        <v>68</v>
      </c>
      <c r="X4" s="17"/>
      <c r="Y4" s="15"/>
    </row>
    <row r="5" spans="1:25" ht="11.25" customHeight="1" x14ac:dyDescent="0.15">
      <c r="A5" s="69" t="s">
        <v>4</v>
      </c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>
        <v>70</v>
      </c>
      <c r="U5" s="22"/>
      <c r="V5" s="23"/>
      <c r="W5" s="23"/>
      <c r="X5" s="23"/>
      <c r="Y5" s="15"/>
    </row>
    <row r="6" spans="1:25" x14ac:dyDescent="0.15">
      <c r="A6" s="70"/>
      <c r="B6" s="24" t="s">
        <v>78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79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45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80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111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50</v>
      </c>
      <c r="L10" s="25">
        <v>20</v>
      </c>
      <c r="M10" s="25">
        <v>25</v>
      </c>
      <c r="N10" s="25">
        <v>5</v>
      </c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0"/>
      <c r="B11" s="30" t="s">
        <v>91</v>
      </c>
      <c r="C11" s="25">
        <v>40</v>
      </c>
      <c r="D11" s="25"/>
      <c r="E11" s="25"/>
      <c r="F11" s="25">
        <v>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70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110</v>
      </c>
      <c r="C14" s="25"/>
      <c r="D14" s="25"/>
      <c r="E14" s="25">
        <v>8</v>
      </c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/>
      <c r="P14" s="25">
        <f>1/10</f>
        <v>0.1</v>
      </c>
      <c r="Q14" s="25">
        <v>30</v>
      </c>
      <c r="R14" s="25"/>
      <c r="S14" s="25"/>
      <c r="T14" s="25"/>
      <c r="U14" s="25"/>
      <c r="V14" s="26">
        <v>9</v>
      </c>
      <c r="W14" s="26">
        <v>9</v>
      </c>
      <c r="X14" s="26"/>
      <c r="Y14" s="15"/>
    </row>
    <row r="15" spans="1:25" x14ac:dyDescent="0.15">
      <c r="A15" s="70"/>
      <c r="B15" s="24" t="s">
        <v>90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25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14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50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70</v>
      </c>
      <c r="T17" s="31">
        <f t="shared" si="0"/>
        <v>70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1.4E-2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0.05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7.0000000000000007E-2</v>
      </c>
      <c r="T18" s="33">
        <f>+(A17*T17)/1000</f>
        <v>7.0000000000000007E-2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8</v>
      </c>
      <c r="F19" s="34">
        <f t="shared" si="1"/>
        <v>0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0.1</v>
      </c>
      <c r="Q19" s="34">
        <f t="shared" si="1"/>
        <v>30</v>
      </c>
      <c r="R19" s="34">
        <f t="shared" si="1"/>
        <v>25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9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8.0000000000000002E-3</v>
      </c>
      <c r="F20" s="36">
        <f>+(A19*F19)/1000</f>
        <v>0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</f>
        <v>0.1</v>
      </c>
      <c r="Q20" s="36">
        <f>+(A19*Q19)/1000</f>
        <v>0.03</v>
      </c>
      <c r="R20" s="36">
        <f>+(A19*R19)/1000</f>
        <v>2.5000000000000001E-2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8.9999999999999993E-3</v>
      </c>
      <c r="W20" s="37">
        <f>+(A19*W19)/1000</f>
        <v>8.9999999999999993E-3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0</v>
      </c>
      <c r="E21" s="38">
        <f t="shared" si="2"/>
        <v>2.1999999999999999E-2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0.05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</v>
      </c>
      <c r="P21" s="38">
        <f t="shared" si="2"/>
        <v>0.1</v>
      </c>
      <c r="Q21" s="38">
        <f t="shared" si="2"/>
        <v>0.03</v>
      </c>
      <c r="R21" s="38">
        <f t="shared" si="2"/>
        <v>2.5000000000000001E-2</v>
      </c>
      <c r="S21" s="38">
        <f t="shared" si="2"/>
        <v>7.0000000000000007E-2</v>
      </c>
      <c r="T21" s="38">
        <f t="shared" si="2"/>
        <v>7.0000000000000007E-2</v>
      </c>
      <c r="U21" s="38">
        <f t="shared" si="2"/>
        <v>5.0000000000000001E-3</v>
      </c>
      <c r="V21" s="38">
        <f t="shared" si="2"/>
        <v>8.9999999999999993E-3</v>
      </c>
      <c r="W21" s="39">
        <f t="shared" si="2"/>
        <v>8.9999999999999993E-3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118</v>
      </c>
      <c r="E22" s="40">
        <v>4320</v>
      </c>
      <c r="F22" s="40">
        <v>1584</v>
      </c>
      <c r="G22" s="40">
        <v>360</v>
      </c>
      <c r="H22" s="40">
        <v>408</v>
      </c>
      <c r="I22" s="40">
        <v>219</v>
      </c>
      <c r="J22" s="40">
        <v>112</v>
      </c>
      <c r="K22" s="40">
        <v>1240</v>
      </c>
      <c r="L22" s="40">
        <v>240</v>
      </c>
      <c r="M22" s="40">
        <v>167</v>
      </c>
      <c r="N22" s="40">
        <v>216</v>
      </c>
      <c r="O22" s="40">
        <v>264</v>
      </c>
      <c r="P22" s="40">
        <v>59</v>
      </c>
      <c r="Q22" s="40">
        <v>198</v>
      </c>
      <c r="R22" s="40">
        <v>888</v>
      </c>
      <c r="S22" s="40">
        <v>508</v>
      </c>
      <c r="T22" s="40">
        <v>198</v>
      </c>
      <c r="U22" s="40">
        <v>145</v>
      </c>
      <c r="V22" s="40">
        <v>714</v>
      </c>
      <c r="W22" s="41">
        <v>1200</v>
      </c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60.480000000000004</v>
      </c>
      <c r="F23" s="42">
        <f t="shared" si="3"/>
        <v>22.176000000000002</v>
      </c>
      <c r="G23" s="42">
        <f t="shared" si="3"/>
        <v>7.2</v>
      </c>
      <c r="H23" s="42">
        <f t="shared" si="3"/>
        <v>14.280000000000001</v>
      </c>
      <c r="I23" s="42">
        <f t="shared" si="3"/>
        <v>8.76</v>
      </c>
      <c r="J23" s="42">
        <f t="shared" si="3"/>
        <v>3.36</v>
      </c>
      <c r="K23" s="42">
        <f t="shared" si="3"/>
        <v>62</v>
      </c>
      <c r="L23" s="42">
        <f t="shared" si="3"/>
        <v>4.8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35.56</v>
      </c>
      <c r="T23" s="42">
        <f t="shared" si="3"/>
        <v>13.860000000000001</v>
      </c>
      <c r="U23" s="42">
        <f t="shared" si="3"/>
        <v>0.72499999999999998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258.29600000000011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34.56</v>
      </c>
      <c r="F24" s="42">
        <f t="shared" si="4"/>
        <v>0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5.9</v>
      </c>
      <c r="Q24" s="42">
        <f t="shared" si="4"/>
        <v>5.9399999999999995</v>
      </c>
      <c r="R24" s="42">
        <f t="shared" si="4"/>
        <v>22.200000000000003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6.4259999999999993</v>
      </c>
      <c r="W24" s="42">
        <f t="shared" si="4"/>
        <v>10.799999999999999</v>
      </c>
      <c r="X24" s="42">
        <f t="shared" si="4"/>
        <v>0</v>
      </c>
      <c r="Y24" s="43">
        <f>SUM(C24:X24)</f>
        <v>128.626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0</v>
      </c>
      <c r="E25" s="44">
        <f t="shared" si="5"/>
        <v>95.039999999999992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8.76</v>
      </c>
      <c r="J25" s="44">
        <f t="shared" si="5"/>
        <v>3.36</v>
      </c>
      <c r="K25" s="44">
        <f t="shared" si="5"/>
        <v>62</v>
      </c>
      <c r="L25" s="44">
        <f t="shared" si="5"/>
        <v>4.8</v>
      </c>
      <c r="M25" s="44">
        <f t="shared" si="5"/>
        <v>4.1749999999999998</v>
      </c>
      <c r="N25" s="44">
        <f t="shared" si="5"/>
        <v>1.08</v>
      </c>
      <c r="O25" s="44">
        <f t="shared" si="5"/>
        <v>26.400000000000002</v>
      </c>
      <c r="P25" s="44">
        <f t="shared" si="5"/>
        <v>5.9</v>
      </c>
      <c r="Q25" s="44">
        <f t="shared" si="5"/>
        <v>5.9399999999999995</v>
      </c>
      <c r="R25" s="44">
        <f t="shared" si="5"/>
        <v>22.200000000000003</v>
      </c>
      <c r="S25" s="44">
        <f t="shared" si="5"/>
        <v>35.56</v>
      </c>
      <c r="T25" s="44">
        <f t="shared" si="5"/>
        <v>13.860000000000001</v>
      </c>
      <c r="U25" s="44">
        <f t="shared" si="5"/>
        <v>0.72499999999999998</v>
      </c>
      <c r="V25" s="44">
        <f t="shared" si="5"/>
        <v>6.4259999999999993</v>
      </c>
      <c r="W25" s="45">
        <f t="shared" si="5"/>
        <v>10.799999999999999</v>
      </c>
      <c r="X25" s="45">
        <f t="shared" si="5"/>
        <v>0</v>
      </c>
      <c r="Y25" s="43">
        <f>SUM(C25:X25)</f>
        <v>386.92199999999997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43193</v>
      </c>
      <c r="Q32" s="61"/>
      <c r="R32" s="61"/>
      <c r="S32" s="61"/>
      <c r="T32" s="13"/>
      <c r="U32" s="13"/>
      <c r="V32" s="13"/>
    </row>
    <row r="33" spans="1:27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7" ht="61.5" thickBot="1" x14ac:dyDescent="0.2">
      <c r="A34" s="64"/>
      <c r="B34" s="65"/>
      <c r="C34" s="16" t="s">
        <v>41</v>
      </c>
      <c r="D34" s="18" t="s">
        <v>26</v>
      </c>
      <c r="E34" s="18" t="s">
        <v>28</v>
      </c>
      <c r="F34" s="18" t="s">
        <v>27</v>
      </c>
      <c r="G34" s="18" t="s">
        <v>52</v>
      </c>
      <c r="H34" s="18" t="s">
        <v>34</v>
      </c>
      <c r="I34" s="18" t="s">
        <v>32</v>
      </c>
      <c r="J34" s="18" t="s">
        <v>31</v>
      </c>
      <c r="K34" s="18" t="s">
        <v>57</v>
      </c>
      <c r="L34" s="18" t="s">
        <v>35</v>
      </c>
      <c r="M34" s="18" t="s">
        <v>40</v>
      </c>
      <c r="N34" s="18" t="s">
        <v>38</v>
      </c>
      <c r="O34" s="18" t="s">
        <v>39</v>
      </c>
      <c r="P34" s="18" t="s">
        <v>155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7" ht="11.25" customHeight="1" x14ac:dyDescent="0.15">
      <c r="A35" s="69" t="s">
        <v>4</v>
      </c>
      <c r="B35" s="21" t="s">
        <v>69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7" x14ac:dyDescent="0.15">
      <c r="A36" s="70"/>
      <c r="B36" s="24" t="s">
        <v>113</v>
      </c>
      <c r="C36" s="25"/>
      <c r="D36" s="25"/>
      <c r="E36" s="25"/>
      <c r="F36" s="25">
        <v>2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7" x14ac:dyDescent="0.15">
      <c r="A37" s="70"/>
      <c r="B37" s="24" t="s">
        <v>55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7" ht="11.25" thickBot="1" x14ac:dyDescent="0.2">
      <c r="A38" s="71"/>
      <c r="B38" s="27" t="s">
        <v>45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7" ht="11.25" customHeight="1" x14ac:dyDescent="0.15">
      <c r="A39" s="69" t="s">
        <v>5</v>
      </c>
      <c r="B39" s="21" t="s">
        <v>58</v>
      </c>
      <c r="C39" s="22"/>
      <c r="D39" s="22">
        <v>5</v>
      </c>
      <c r="E39" s="22"/>
      <c r="F39" s="22"/>
      <c r="G39" s="22"/>
      <c r="H39" s="22"/>
      <c r="I39" s="22">
        <v>30</v>
      </c>
      <c r="J39" s="22">
        <v>30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7" x14ac:dyDescent="0.15">
      <c r="A40" s="70"/>
      <c r="B40" s="24" t="s">
        <v>98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7" x14ac:dyDescent="0.15">
      <c r="A41" s="70"/>
      <c r="B41" s="24" t="s">
        <v>77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7" ht="11.25" thickBot="1" x14ac:dyDescent="0.2">
      <c r="A42" s="71"/>
      <c r="B42" s="27" t="s">
        <v>163</v>
      </c>
      <c r="C42" s="28"/>
      <c r="D42" s="28"/>
      <c r="E42" s="28"/>
      <c r="F42" s="28"/>
      <c r="G42" s="28"/>
      <c r="H42" s="28">
        <v>50</v>
      </c>
      <c r="I42" s="28"/>
      <c r="J42" s="28"/>
      <c r="K42" s="28"/>
      <c r="L42" s="28"/>
      <c r="M42" s="28"/>
      <c r="N42" s="28"/>
      <c r="O42" s="28"/>
      <c r="P42" s="28">
        <v>30</v>
      </c>
      <c r="Q42" s="28"/>
      <c r="R42" s="28"/>
      <c r="S42" s="28"/>
      <c r="T42" s="28"/>
      <c r="U42" s="28"/>
      <c r="V42" s="29"/>
      <c r="W42" s="29"/>
      <c r="X42" s="29"/>
      <c r="Y42" s="15"/>
      <c r="Z42" s="9" t="s">
        <v>93</v>
      </c>
    </row>
    <row r="43" spans="1:27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7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7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7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  <c r="AA46" s="9" t="s">
        <v>114</v>
      </c>
    </row>
    <row r="47" spans="1:27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2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7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2E-3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30</v>
      </c>
      <c r="K49" s="34">
        <f t="shared" si="7"/>
        <v>15</v>
      </c>
      <c r="L49" s="34">
        <f t="shared" si="7"/>
        <v>60</v>
      </c>
      <c r="M49" s="34">
        <f t="shared" si="7"/>
        <v>0</v>
      </c>
      <c r="N49" s="34">
        <f t="shared" si="7"/>
        <v>0</v>
      </c>
      <c r="O49" s="34">
        <f t="shared" si="7"/>
        <v>3</v>
      </c>
      <c r="P49" s="34">
        <f t="shared" si="7"/>
        <v>30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0.03</v>
      </c>
      <c r="K50" s="36">
        <f>+(A49*K49)/1000</f>
        <v>1.4999999999999999E-2</v>
      </c>
      <c r="L50" s="36">
        <f>+(A49*L49)/1000</f>
        <v>0.06</v>
      </c>
      <c r="M50" s="36">
        <f>+(A49*M49)/1000</f>
        <v>0</v>
      </c>
      <c r="N50" s="36">
        <f>+(A49*N49)/1000</f>
        <v>0</v>
      </c>
      <c r="O50" s="36">
        <f>+(A49*O49)/1000</f>
        <v>3.0000000000000001E-3</v>
      </c>
      <c r="P50" s="36">
        <f>+(A49*P49)/1000</f>
        <v>0.03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0.02</v>
      </c>
      <c r="E51" s="38">
        <f t="shared" si="8"/>
        <v>0.03</v>
      </c>
      <c r="F51" s="38">
        <f t="shared" si="8"/>
        <v>2E-3</v>
      </c>
      <c r="G51" s="38">
        <f t="shared" si="8"/>
        <v>0.5</v>
      </c>
      <c r="H51" s="38">
        <f t="shared" si="8"/>
        <v>0.05</v>
      </c>
      <c r="I51" s="38">
        <f t="shared" si="8"/>
        <v>0.03</v>
      </c>
      <c r="J51" s="38">
        <f t="shared" si="8"/>
        <v>0.03</v>
      </c>
      <c r="K51" s="38">
        <f t="shared" si="8"/>
        <v>1.4999999999999999E-2</v>
      </c>
      <c r="L51" s="38">
        <f t="shared" si="8"/>
        <v>0.06</v>
      </c>
      <c r="M51" s="38">
        <f t="shared" si="8"/>
        <v>0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1584</v>
      </c>
      <c r="F52" s="40">
        <v>4320</v>
      </c>
      <c r="G52" s="40">
        <v>59</v>
      </c>
      <c r="H52" s="40">
        <v>264</v>
      </c>
      <c r="I52" s="40">
        <v>142</v>
      </c>
      <c r="J52" s="40">
        <v>219</v>
      </c>
      <c r="K52" s="40">
        <v>507</v>
      </c>
      <c r="L52" s="40">
        <v>240</v>
      </c>
      <c r="M52" s="40">
        <v>118</v>
      </c>
      <c r="N52" s="40">
        <v>198</v>
      </c>
      <c r="O52" s="40">
        <v>145</v>
      </c>
      <c r="P52" s="40">
        <v>877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8.64</v>
      </c>
      <c r="G53" s="42">
        <f t="shared" si="9"/>
        <v>29.5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13.860000000000001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93.12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13.200000000000001</v>
      </c>
      <c r="I54" s="42">
        <f t="shared" si="10"/>
        <v>4.26</v>
      </c>
      <c r="J54" s="42">
        <f t="shared" si="10"/>
        <v>6.5699999999999994</v>
      </c>
      <c r="K54" s="42">
        <f t="shared" si="10"/>
        <v>7.6049999999999995</v>
      </c>
      <c r="L54" s="42">
        <f t="shared" si="10"/>
        <v>14.399999999999999</v>
      </c>
      <c r="M54" s="42">
        <f t="shared" si="10"/>
        <v>0</v>
      </c>
      <c r="N54" s="42">
        <f t="shared" si="10"/>
        <v>0</v>
      </c>
      <c r="O54" s="42">
        <f t="shared" si="10"/>
        <v>0.435</v>
      </c>
      <c r="P54" s="42">
        <f t="shared" si="10"/>
        <v>26.31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122.9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11.48</v>
      </c>
      <c r="E55" s="44">
        <f t="shared" si="11"/>
        <v>47.519999999999996</v>
      </c>
      <c r="F55" s="44">
        <f t="shared" si="11"/>
        <v>8.64</v>
      </c>
      <c r="G55" s="44">
        <f t="shared" si="11"/>
        <v>29.5</v>
      </c>
      <c r="H55" s="44">
        <f t="shared" si="11"/>
        <v>13.200000000000001</v>
      </c>
      <c r="I55" s="44">
        <f t="shared" si="11"/>
        <v>4.26</v>
      </c>
      <c r="J55" s="44">
        <f t="shared" si="11"/>
        <v>6.5699999999999994</v>
      </c>
      <c r="K55" s="44">
        <f t="shared" si="11"/>
        <v>7.6049999999999995</v>
      </c>
      <c r="L55" s="44">
        <f t="shared" si="11"/>
        <v>14.399999999999999</v>
      </c>
      <c r="M55" s="44">
        <f t="shared" si="11"/>
        <v>0</v>
      </c>
      <c r="N55" s="44">
        <f t="shared" si="11"/>
        <v>13.860000000000001</v>
      </c>
      <c r="O55" s="44">
        <f t="shared" si="11"/>
        <v>0.435</v>
      </c>
      <c r="P55" s="44">
        <f t="shared" si="11"/>
        <v>26.31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216.01999999999998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Z31" sqref="Z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43203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7.5" thickBot="1" x14ac:dyDescent="0.2">
      <c r="A4" s="64"/>
      <c r="B4" s="65"/>
      <c r="C4" s="16" t="s">
        <v>41</v>
      </c>
      <c r="D4" s="17" t="s">
        <v>26</v>
      </c>
      <c r="E4" s="18" t="s">
        <v>28</v>
      </c>
      <c r="F4" s="18" t="s">
        <v>29</v>
      </c>
      <c r="G4" s="18" t="s">
        <v>34</v>
      </c>
      <c r="H4" s="18" t="s">
        <v>27</v>
      </c>
      <c r="I4" s="19" t="s">
        <v>68</v>
      </c>
      <c r="J4" s="18" t="s">
        <v>31</v>
      </c>
      <c r="K4" s="18" t="s">
        <v>33</v>
      </c>
      <c r="L4" s="18" t="s">
        <v>84</v>
      </c>
      <c r="M4" s="18" t="s">
        <v>35</v>
      </c>
      <c r="N4" s="19" t="s">
        <v>37</v>
      </c>
      <c r="O4" s="18" t="s">
        <v>56</v>
      </c>
      <c r="P4" s="18" t="s">
        <v>38</v>
      </c>
      <c r="Q4" s="18" t="s">
        <v>82</v>
      </c>
      <c r="R4" s="18" t="s">
        <v>39</v>
      </c>
      <c r="S4" s="18" t="s">
        <v>53</v>
      </c>
      <c r="T4" s="18" t="s">
        <v>158</v>
      </c>
      <c r="U4" s="19" t="s">
        <v>66</v>
      </c>
      <c r="V4" s="20"/>
      <c r="W4" s="17"/>
      <c r="X4" s="17"/>
      <c r="Y4" s="15"/>
    </row>
    <row r="5" spans="1:25" ht="11.25" customHeight="1" x14ac:dyDescent="0.15">
      <c r="A5" s="69" t="s">
        <v>4</v>
      </c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150</v>
      </c>
      <c r="C6" s="25"/>
      <c r="D6" s="25"/>
      <c r="E6" s="25"/>
      <c r="F6" s="25">
        <v>5</v>
      </c>
      <c r="G6" s="25"/>
      <c r="H6" s="25"/>
      <c r="I6" s="25">
        <v>35</v>
      </c>
      <c r="J6" s="25"/>
      <c r="K6" s="25">
        <v>35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151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45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104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105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34</v>
      </c>
      <c r="C11" s="25"/>
      <c r="D11" s="25"/>
      <c r="E11" s="25"/>
      <c r="F11" s="25"/>
      <c r="G11" s="25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41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88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>
        <f>1/30</f>
        <v>3.3333333333333333E-2</v>
      </c>
      <c r="U13" s="22"/>
      <c r="V13" s="23"/>
      <c r="W13" s="23"/>
      <c r="X13" s="23"/>
      <c r="Y13" s="15"/>
    </row>
    <row r="14" spans="1:25" x14ac:dyDescent="0.15">
      <c r="A14" s="70"/>
      <c r="B14" s="24" t="s">
        <v>66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18</v>
      </c>
      <c r="V14" s="26"/>
      <c r="W14" s="26"/>
      <c r="X14" s="26"/>
      <c r="Y14" s="15"/>
    </row>
    <row r="15" spans="1:25" x14ac:dyDescent="0.15">
      <c r="A15" s="70"/>
      <c r="B15" s="24" t="s">
        <v>109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25</v>
      </c>
      <c r="E17" s="31">
        <f t="shared" si="0"/>
        <v>7</v>
      </c>
      <c r="F17" s="31">
        <f t="shared" si="0"/>
        <v>25</v>
      </c>
      <c r="G17" s="31">
        <f t="shared" si="0"/>
        <v>50</v>
      </c>
      <c r="H17" s="31">
        <f t="shared" si="0"/>
        <v>0</v>
      </c>
      <c r="I17" s="31">
        <f t="shared" si="0"/>
        <v>35</v>
      </c>
      <c r="J17" s="31">
        <f t="shared" si="0"/>
        <v>10</v>
      </c>
      <c r="K17" s="31">
        <f t="shared" si="0"/>
        <v>35</v>
      </c>
      <c r="L17" s="31">
        <f t="shared" si="0"/>
        <v>40</v>
      </c>
      <c r="M17" s="31">
        <f t="shared" si="0"/>
        <v>50</v>
      </c>
      <c r="N17" s="31">
        <f t="shared" si="0"/>
        <v>0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2.5000000000000001E-2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0.05</v>
      </c>
      <c r="H18" s="33">
        <f>+(A17*H17)/1000</f>
        <v>0</v>
      </c>
      <c r="I18" s="33">
        <f>+(A17*I17)/1000</f>
        <v>3.5000000000000003E-2</v>
      </c>
      <c r="J18" s="33">
        <f>+(A17*J17)/1000</f>
        <v>0.01</v>
      </c>
      <c r="K18" s="33">
        <f>+(A17*K17)/1000</f>
        <v>3.5000000000000003E-2</v>
      </c>
      <c r="L18" s="33">
        <f>+(A17*L17)/1000</f>
        <v>0.04</v>
      </c>
      <c r="M18" s="33">
        <f>+(A17*M17)/1000</f>
        <v>0.05</v>
      </c>
      <c r="N18" s="33">
        <f>+(A17*N17)/1000</f>
        <v>0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3.3333333333333333E-2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3.3333333333333335E-5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1.4E-2</v>
      </c>
      <c r="F21" s="38">
        <f t="shared" si="2"/>
        <v>2.5000000000000001E-2</v>
      </c>
      <c r="G21" s="38">
        <f t="shared" si="2"/>
        <v>0.15000000000000002</v>
      </c>
      <c r="H21" s="38">
        <f t="shared" si="2"/>
        <v>5.0000000000000001E-3</v>
      </c>
      <c r="I21" s="38">
        <f t="shared" si="2"/>
        <v>3.5000000000000003E-2</v>
      </c>
      <c r="J21" s="38">
        <f t="shared" si="2"/>
        <v>0.01</v>
      </c>
      <c r="K21" s="38">
        <f t="shared" si="2"/>
        <v>4.2000000000000003E-2</v>
      </c>
      <c r="L21" s="38">
        <f t="shared" si="2"/>
        <v>0.04</v>
      </c>
      <c r="M21" s="38">
        <f t="shared" si="2"/>
        <v>0.05</v>
      </c>
      <c r="N21" s="38">
        <f t="shared" si="2"/>
        <v>3.0000000000000001E-3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3.3333333333333335E-5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4320</v>
      </c>
      <c r="I22" s="40">
        <v>1200</v>
      </c>
      <c r="J22" s="40">
        <v>219</v>
      </c>
      <c r="K22" s="40">
        <v>714</v>
      </c>
      <c r="L22" s="40">
        <v>1510</v>
      </c>
      <c r="M22" s="40">
        <v>240</v>
      </c>
      <c r="N22" s="40">
        <v>198</v>
      </c>
      <c r="O22" s="40">
        <v>216</v>
      </c>
      <c r="P22" s="40">
        <v>198</v>
      </c>
      <c r="Q22" s="40">
        <v>508</v>
      </c>
      <c r="R22" s="40">
        <v>145</v>
      </c>
      <c r="S22" s="40">
        <v>187</v>
      </c>
      <c r="T22" s="40">
        <v>59</v>
      </c>
      <c r="U22" s="40">
        <v>1930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14.350000000000001</v>
      </c>
      <c r="E23" s="42">
        <f t="shared" ref="E23:X23" si="3">SUM(E18*E22)</f>
        <v>11.088000000000001</v>
      </c>
      <c r="F23" s="42">
        <f t="shared" si="3"/>
        <v>9</v>
      </c>
      <c r="G23" s="42">
        <f t="shared" si="3"/>
        <v>13.200000000000001</v>
      </c>
      <c r="H23" s="42">
        <f t="shared" si="3"/>
        <v>0</v>
      </c>
      <c r="I23" s="42">
        <f t="shared" si="3"/>
        <v>42.000000000000007</v>
      </c>
      <c r="J23" s="42">
        <f t="shared" si="3"/>
        <v>2.19</v>
      </c>
      <c r="K23" s="42">
        <f t="shared" si="3"/>
        <v>24.990000000000002</v>
      </c>
      <c r="L23" s="42">
        <f t="shared" si="3"/>
        <v>60.4</v>
      </c>
      <c r="M23" s="42">
        <f t="shared" si="3"/>
        <v>12</v>
      </c>
      <c r="N23" s="42">
        <f t="shared" si="3"/>
        <v>0</v>
      </c>
      <c r="O23" s="42">
        <f t="shared" si="3"/>
        <v>1.512</v>
      </c>
      <c r="P23" s="42">
        <f t="shared" si="3"/>
        <v>13.860000000000001</v>
      </c>
      <c r="Q23" s="42">
        <f t="shared" si="3"/>
        <v>35.56</v>
      </c>
      <c r="R23" s="42">
        <f t="shared" si="3"/>
        <v>0.72499999999999998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260.71500000000003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26.400000000000002</v>
      </c>
      <c r="H24" s="42">
        <f t="shared" si="4"/>
        <v>21.6</v>
      </c>
      <c r="I24" s="42">
        <f t="shared" si="4"/>
        <v>0</v>
      </c>
      <c r="J24" s="42">
        <f t="shared" si="4"/>
        <v>0</v>
      </c>
      <c r="K24" s="42">
        <f t="shared" si="4"/>
        <v>4.9980000000000002</v>
      </c>
      <c r="L24" s="42">
        <f t="shared" si="4"/>
        <v>0</v>
      </c>
      <c r="M24" s="42">
        <f t="shared" si="4"/>
        <v>0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2.8049999999999997</v>
      </c>
      <c r="T24" s="42">
        <f t="shared" si="4"/>
        <v>1.9666666666666669E-3</v>
      </c>
      <c r="U24" s="42">
        <f t="shared" si="4"/>
        <v>34.739999999999995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112.14696666666666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14.350000000000001</v>
      </c>
      <c r="E25" s="44">
        <f t="shared" si="5"/>
        <v>22.176000000000002</v>
      </c>
      <c r="F25" s="44">
        <f t="shared" si="5"/>
        <v>9</v>
      </c>
      <c r="G25" s="44">
        <f t="shared" si="5"/>
        <v>39.600000000000009</v>
      </c>
      <c r="H25" s="44">
        <f t="shared" si="5"/>
        <v>21.6</v>
      </c>
      <c r="I25" s="44">
        <f t="shared" si="5"/>
        <v>42.000000000000007</v>
      </c>
      <c r="J25" s="44">
        <f t="shared" si="5"/>
        <v>2.19</v>
      </c>
      <c r="K25" s="44">
        <f t="shared" si="5"/>
        <v>29.988000000000003</v>
      </c>
      <c r="L25" s="44">
        <f t="shared" si="5"/>
        <v>60.4</v>
      </c>
      <c r="M25" s="44">
        <f t="shared" si="5"/>
        <v>12</v>
      </c>
      <c r="N25" s="44">
        <f t="shared" si="5"/>
        <v>0.59399999999999997</v>
      </c>
      <c r="O25" s="44">
        <f t="shared" si="5"/>
        <v>1.512</v>
      </c>
      <c r="P25" s="44">
        <f t="shared" si="5"/>
        <v>13.860000000000001</v>
      </c>
      <c r="Q25" s="44">
        <f t="shared" si="5"/>
        <v>35.56</v>
      </c>
      <c r="R25" s="44">
        <f t="shared" si="5"/>
        <v>0.72499999999999998</v>
      </c>
      <c r="S25" s="44">
        <f t="shared" si="5"/>
        <v>2.8049999999999997</v>
      </c>
      <c r="T25" s="44">
        <f t="shared" si="5"/>
        <v>1.9666666666666669E-3</v>
      </c>
      <c r="U25" s="44">
        <f t="shared" si="5"/>
        <v>34.739999999999995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372.86196666666672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43203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7.5" thickBot="1" x14ac:dyDescent="0.2">
      <c r="A34" s="64"/>
      <c r="B34" s="65"/>
      <c r="C34" s="16" t="s">
        <v>41</v>
      </c>
      <c r="D34" s="18" t="s">
        <v>26</v>
      </c>
      <c r="E34" s="18" t="s">
        <v>31</v>
      </c>
      <c r="F34" s="18" t="s">
        <v>28</v>
      </c>
      <c r="G34" s="18" t="s">
        <v>27</v>
      </c>
      <c r="H34" s="18" t="s">
        <v>68</v>
      </c>
      <c r="I34" s="18" t="s">
        <v>33</v>
      </c>
      <c r="J34" s="18" t="s">
        <v>84</v>
      </c>
      <c r="K34" s="18" t="s">
        <v>50</v>
      </c>
      <c r="L34" s="18" t="s">
        <v>100</v>
      </c>
      <c r="M34" s="18" t="s">
        <v>40</v>
      </c>
      <c r="N34" s="18" t="s">
        <v>39</v>
      </c>
      <c r="O34" s="18" t="s">
        <v>36</v>
      </c>
      <c r="P34" s="18" t="s">
        <v>29</v>
      </c>
      <c r="Q34" s="18" t="s">
        <v>37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28</v>
      </c>
      <c r="C35" s="22"/>
      <c r="D35" s="22"/>
      <c r="E35" s="22"/>
      <c r="F35" s="22">
        <v>10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110</v>
      </c>
      <c r="C36" s="25"/>
      <c r="D36" s="25"/>
      <c r="E36" s="25"/>
      <c r="F36" s="25"/>
      <c r="G36" s="25">
        <v>7</v>
      </c>
      <c r="H36" s="25">
        <v>9</v>
      </c>
      <c r="I36" s="25">
        <v>9</v>
      </c>
      <c r="J36" s="25"/>
      <c r="K36" s="25"/>
      <c r="L36" s="25"/>
      <c r="M36" s="25"/>
      <c r="N36" s="25"/>
      <c r="O36" s="25" t="s">
        <v>112</v>
      </c>
      <c r="P36" s="25">
        <v>18</v>
      </c>
      <c r="Q36" s="25">
        <v>30</v>
      </c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41</v>
      </c>
      <c r="C37" s="25">
        <v>60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44</v>
      </c>
      <c r="C39" s="22"/>
      <c r="D39" s="22"/>
      <c r="E39" s="22">
        <v>30</v>
      </c>
      <c r="F39" s="22"/>
      <c r="G39" s="22"/>
      <c r="H39" s="22"/>
      <c r="I39" s="22">
        <v>15</v>
      </c>
      <c r="J39" s="22">
        <v>25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149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76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60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7</v>
      </c>
      <c r="H47" s="31">
        <f t="shared" si="6"/>
        <v>9</v>
      </c>
      <c r="I47" s="31">
        <f t="shared" si="6"/>
        <v>9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18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0.06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7.0000000000000001E-3</v>
      </c>
      <c r="H48" s="33">
        <f>+(A47*H47)/1000</f>
        <v>8.9999999999999993E-3</v>
      </c>
      <c r="I48" s="33">
        <f>+(A47*I47)/1000</f>
        <v>8.9999999999999993E-3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1.7999999999999999E-2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15</v>
      </c>
      <c r="E49" s="34">
        <f t="shared" si="7"/>
        <v>30</v>
      </c>
      <c r="F49" s="34">
        <f t="shared" si="7"/>
        <v>15</v>
      </c>
      <c r="G49" s="34">
        <f t="shared" si="7"/>
        <v>0</v>
      </c>
      <c r="H49" s="34">
        <f t="shared" si="7"/>
        <v>0</v>
      </c>
      <c r="I49" s="34">
        <f t="shared" si="7"/>
        <v>15</v>
      </c>
      <c r="J49" s="34">
        <f t="shared" si="7"/>
        <v>25</v>
      </c>
      <c r="K49" s="34">
        <f t="shared" si="7"/>
        <v>15</v>
      </c>
      <c r="L49" s="34">
        <f t="shared" si="7"/>
        <v>60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1.4999999999999999E-2</v>
      </c>
      <c r="E50" s="36">
        <f>+(A49*E49)/1000</f>
        <v>0.03</v>
      </c>
      <c r="F50" s="36">
        <f>+(A49*F49)/1000</f>
        <v>1.4999999999999999E-2</v>
      </c>
      <c r="G50" s="36">
        <f>+(A49*G49)/1000</f>
        <v>0</v>
      </c>
      <c r="H50" s="36">
        <f>+(A49*H49)/1000</f>
        <v>0</v>
      </c>
      <c r="I50" s="36">
        <f>+(A49*I49)/1000</f>
        <v>1.4999999999999999E-2</v>
      </c>
      <c r="J50" s="36">
        <f>+(A49*J49)/1000</f>
        <v>2.5000000000000001E-2</v>
      </c>
      <c r="K50" s="36">
        <f>+(A49*K49)/1000</f>
        <v>1.4999999999999999E-2</v>
      </c>
      <c r="L50" s="36">
        <f>+(A49*L49)/1000</f>
        <v>0.06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0.12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2.5000000000000001E-2</v>
      </c>
      <c r="G51" s="38">
        <f t="shared" si="8"/>
        <v>7.0000000000000001E-3</v>
      </c>
      <c r="H51" s="38">
        <f t="shared" si="8"/>
        <v>8.9999999999999993E-3</v>
      </c>
      <c r="I51" s="38">
        <f t="shared" si="8"/>
        <v>2.4E-2</v>
      </c>
      <c r="J51" s="38">
        <f t="shared" si="8"/>
        <v>2.5000000000000001E-2</v>
      </c>
      <c r="K51" s="38">
        <f t="shared" si="8"/>
        <v>1.4999999999999999E-2</v>
      </c>
      <c r="L51" s="38">
        <f t="shared" si="8"/>
        <v>0.06</v>
      </c>
      <c r="M51" s="38">
        <f t="shared" si="8"/>
        <v>0</v>
      </c>
      <c r="N51" s="38">
        <f t="shared" si="8"/>
        <v>3.0000000000000001E-3</v>
      </c>
      <c r="O51" s="38">
        <f t="shared" si="8"/>
        <v>0</v>
      </c>
      <c r="P51" s="38">
        <f t="shared" si="8"/>
        <v>1.7999999999999999E-2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219</v>
      </c>
      <c r="F52" s="40">
        <v>1584</v>
      </c>
      <c r="G52" s="40">
        <v>4320</v>
      </c>
      <c r="H52" s="40">
        <v>1200</v>
      </c>
      <c r="I52" s="40">
        <v>714</v>
      </c>
      <c r="J52" s="40">
        <v>1510</v>
      </c>
      <c r="K52" s="40">
        <v>674</v>
      </c>
      <c r="L52" s="40">
        <v>240</v>
      </c>
      <c r="M52" s="40">
        <v>118</v>
      </c>
      <c r="N52" s="40">
        <v>145</v>
      </c>
      <c r="O52" s="40">
        <v>59</v>
      </c>
      <c r="P52" s="40">
        <v>360</v>
      </c>
      <c r="Q52" s="40">
        <v>198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14.879999999999999</v>
      </c>
      <c r="D53" s="42">
        <f>SUM(D48*D52)</f>
        <v>0</v>
      </c>
      <c r="E53" s="42">
        <f t="shared" ref="E53:X53" si="9">SUM(E48*E52)</f>
        <v>0</v>
      </c>
      <c r="F53" s="42">
        <f t="shared" si="9"/>
        <v>15.84</v>
      </c>
      <c r="G53" s="42">
        <f t="shared" si="9"/>
        <v>30.240000000000002</v>
      </c>
      <c r="H53" s="42">
        <f t="shared" si="9"/>
        <v>10.799999999999999</v>
      </c>
      <c r="I53" s="42">
        <f t="shared" si="9"/>
        <v>6.4259999999999993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6.4799999999999995</v>
      </c>
      <c r="Q53" s="42">
        <f t="shared" si="9"/>
        <v>5.9399999999999995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90.606000000000009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6.5699999999999994</v>
      </c>
      <c r="F54" s="42">
        <f t="shared" si="10"/>
        <v>23.759999999999998</v>
      </c>
      <c r="G54" s="42">
        <f t="shared" si="10"/>
        <v>0</v>
      </c>
      <c r="H54" s="42">
        <f t="shared" si="10"/>
        <v>0</v>
      </c>
      <c r="I54" s="42">
        <f t="shared" si="10"/>
        <v>10.709999999999999</v>
      </c>
      <c r="J54" s="42">
        <f t="shared" si="10"/>
        <v>37.75</v>
      </c>
      <c r="K54" s="42">
        <f t="shared" si="10"/>
        <v>10.11</v>
      </c>
      <c r="L54" s="42">
        <f t="shared" si="10"/>
        <v>14.399999999999999</v>
      </c>
      <c r="M54" s="42">
        <f t="shared" si="10"/>
        <v>0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127.22499999999999</v>
      </c>
    </row>
    <row r="55" spans="1:25" x14ac:dyDescent="0.15">
      <c r="A55" s="75" t="s">
        <v>10</v>
      </c>
      <c r="B55" s="76"/>
      <c r="C55" s="44">
        <f>SUM(C53:C54)</f>
        <v>29.759999999999998</v>
      </c>
      <c r="D55" s="44">
        <f t="shared" ref="D55:X55" si="11">+D51*D52</f>
        <v>8.61</v>
      </c>
      <c r="E55" s="44">
        <f t="shared" si="11"/>
        <v>6.5699999999999994</v>
      </c>
      <c r="F55" s="44">
        <f t="shared" si="11"/>
        <v>39.6</v>
      </c>
      <c r="G55" s="44">
        <f t="shared" si="11"/>
        <v>30.240000000000002</v>
      </c>
      <c r="H55" s="44">
        <f t="shared" si="11"/>
        <v>10.799999999999999</v>
      </c>
      <c r="I55" s="44">
        <f t="shared" si="11"/>
        <v>17.135999999999999</v>
      </c>
      <c r="J55" s="44">
        <f t="shared" si="11"/>
        <v>37.75</v>
      </c>
      <c r="K55" s="44">
        <f t="shared" si="11"/>
        <v>10.11</v>
      </c>
      <c r="L55" s="44">
        <f t="shared" si="11"/>
        <v>14.399999999999999</v>
      </c>
      <c r="M55" s="44">
        <f t="shared" si="11"/>
        <v>0</v>
      </c>
      <c r="N55" s="44">
        <f t="shared" si="11"/>
        <v>0.435</v>
      </c>
      <c r="O55" s="44">
        <f t="shared" si="11"/>
        <v>0</v>
      </c>
      <c r="P55" s="44">
        <f t="shared" si="11"/>
        <v>6.4799999999999995</v>
      </c>
      <c r="Q55" s="44">
        <f t="shared" si="11"/>
        <v>5.9399999999999995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217.83100000000002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2"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43194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2.25" thickBot="1" x14ac:dyDescent="0.2">
      <c r="A4" s="64"/>
      <c r="B4" s="65"/>
      <c r="C4" s="16" t="s">
        <v>41</v>
      </c>
      <c r="D4" s="17" t="s">
        <v>27</v>
      </c>
      <c r="E4" s="18" t="s">
        <v>28</v>
      </c>
      <c r="F4" s="18" t="s">
        <v>52</v>
      </c>
      <c r="G4" s="18" t="s">
        <v>26</v>
      </c>
      <c r="H4" s="18" t="s">
        <v>29</v>
      </c>
      <c r="I4" s="19" t="s">
        <v>56</v>
      </c>
      <c r="J4" s="18" t="s">
        <v>31</v>
      </c>
      <c r="K4" s="18" t="s">
        <v>50</v>
      </c>
      <c r="L4" s="18" t="s">
        <v>33</v>
      </c>
      <c r="M4" s="18" t="s">
        <v>46</v>
      </c>
      <c r="N4" s="19" t="s">
        <v>66</v>
      </c>
      <c r="O4" s="18" t="s">
        <v>48</v>
      </c>
      <c r="P4" s="18" t="s">
        <v>47</v>
      </c>
      <c r="Q4" s="18" t="s">
        <v>49</v>
      </c>
      <c r="R4" s="18" t="s">
        <v>32</v>
      </c>
      <c r="S4" s="18" t="s">
        <v>37</v>
      </c>
      <c r="T4" s="18" t="s">
        <v>60</v>
      </c>
      <c r="U4" s="19" t="s">
        <v>38</v>
      </c>
      <c r="V4" s="20" t="s">
        <v>39</v>
      </c>
      <c r="W4" s="17"/>
      <c r="X4" s="17"/>
      <c r="Y4" s="15"/>
    </row>
    <row r="5" spans="1:25" ht="11.25" customHeight="1" x14ac:dyDescent="0.15">
      <c r="A5" s="69" t="s">
        <v>4</v>
      </c>
      <c r="B5" s="21" t="s">
        <v>83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50</v>
      </c>
      <c r="U5" s="22">
        <v>60</v>
      </c>
      <c r="V5" s="23"/>
      <c r="W5" s="23"/>
      <c r="X5" s="23"/>
      <c r="Y5" s="15"/>
    </row>
    <row r="6" spans="1:25" x14ac:dyDescent="0.15">
      <c r="A6" s="70"/>
      <c r="B6" s="24" t="s">
        <v>115</v>
      </c>
      <c r="C6" s="25"/>
      <c r="D6" s="25">
        <v>4</v>
      </c>
      <c r="E6" s="25"/>
      <c r="F6" s="25">
        <v>1</v>
      </c>
      <c r="G6" s="25"/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43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73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116</v>
      </c>
      <c r="C9" s="22"/>
      <c r="D9" s="22"/>
      <c r="E9" s="22"/>
      <c r="F9" s="22"/>
      <c r="G9" s="22"/>
      <c r="H9" s="22"/>
      <c r="I9" s="22"/>
      <c r="J9" s="22"/>
      <c r="K9" s="22"/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117</v>
      </c>
      <c r="C10" s="25"/>
      <c r="D10" s="25">
        <v>7</v>
      </c>
      <c r="E10" s="25"/>
      <c r="F10" s="25"/>
      <c r="G10" s="25"/>
      <c r="H10" s="25"/>
      <c r="I10" s="25">
        <v>5</v>
      </c>
      <c r="J10" s="25">
        <v>20</v>
      </c>
      <c r="K10" s="25"/>
      <c r="L10" s="25"/>
      <c r="M10" s="25">
        <v>25</v>
      </c>
      <c r="N10" s="25"/>
      <c r="O10" s="25"/>
      <c r="P10" s="25">
        <v>40</v>
      </c>
      <c r="Q10" s="25">
        <v>40</v>
      </c>
      <c r="R10" s="25">
        <v>25</v>
      </c>
      <c r="S10" s="25">
        <v>3</v>
      </c>
      <c r="T10" s="25"/>
      <c r="U10" s="25"/>
      <c r="V10" s="26">
        <v>5</v>
      </c>
      <c r="W10" s="26"/>
      <c r="X10" s="26"/>
      <c r="Y10" s="15"/>
    </row>
    <row r="11" spans="1:25" x14ac:dyDescent="0.15">
      <c r="A11" s="70"/>
      <c r="B11" s="30" t="s">
        <v>73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44</v>
      </c>
      <c r="C13" s="22"/>
      <c r="D13" s="22"/>
      <c r="E13" s="22"/>
      <c r="F13" s="22"/>
      <c r="G13" s="22"/>
      <c r="H13" s="22"/>
      <c r="I13" s="22"/>
      <c r="J13" s="22">
        <v>10</v>
      </c>
      <c r="K13" s="22">
        <v>10</v>
      </c>
      <c r="L13" s="22">
        <v>12</v>
      </c>
      <c r="M13" s="22"/>
      <c r="N13" s="22"/>
      <c r="O13" s="22"/>
      <c r="P13" s="22"/>
      <c r="Q13" s="22">
        <v>20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106</v>
      </c>
      <c r="C14" s="25"/>
      <c r="D14" s="25"/>
      <c r="E14" s="25"/>
      <c r="F14" s="25"/>
      <c r="G14" s="25">
        <v>15</v>
      </c>
      <c r="H14" s="25"/>
      <c r="I14" s="25"/>
      <c r="J14" s="25"/>
      <c r="K14" s="25"/>
      <c r="L14" s="25"/>
      <c r="M14" s="25"/>
      <c r="N14" s="25"/>
      <c r="O14" s="25">
        <v>50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41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66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>
        <v>18</v>
      </c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11</v>
      </c>
      <c r="E17" s="31">
        <f t="shared" si="0"/>
        <v>7</v>
      </c>
      <c r="F17" s="31">
        <f t="shared" si="0"/>
        <v>1</v>
      </c>
      <c r="G17" s="31">
        <f t="shared" si="0"/>
        <v>0</v>
      </c>
      <c r="H17" s="31">
        <f t="shared" si="0"/>
        <v>20</v>
      </c>
      <c r="I17" s="31">
        <f t="shared" si="0"/>
        <v>5</v>
      </c>
      <c r="J17" s="31">
        <f t="shared" si="0"/>
        <v>20</v>
      </c>
      <c r="K17" s="31">
        <f t="shared" si="0"/>
        <v>0</v>
      </c>
      <c r="L17" s="31">
        <f t="shared" si="0"/>
        <v>10</v>
      </c>
      <c r="M17" s="31">
        <f t="shared" si="0"/>
        <v>25</v>
      </c>
      <c r="N17" s="31">
        <f t="shared" si="0"/>
        <v>0</v>
      </c>
      <c r="O17" s="31">
        <f t="shared" si="0"/>
        <v>0</v>
      </c>
      <c r="P17" s="31">
        <f t="shared" si="0"/>
        <v>40</v>
      </c>
      <c r="Q17" s="31">
        <f t="shared" si="0"/>
        <v>40</v>
      </c>
      <c r="R17" s="31">
        <f t="shared" si="0"/>
        <v>25</v>
      </c>
      <c r="S17" s="31">
        <f t="shared" si="0"/>
        <v>3</v>
      </c>
      <c r="T17" s="31">
        <f t="shared" si="0"/>
        <v>50</v>
      </c>
      <c r="U17" s="31">
        <f t="shared" si="0"/>
        <v>60</v>
      </c>
      <c r="V17" s="31">
        <f t="shared" si="0"/>
        <v>5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1.0999999999999999E-2</v>
      </c>
      <c r="E18" s="33">
        <f>+(A17*E17)/1000</f>
        <v>7.0000000000000001E-3</v>
      </c>
      <c r="F18" s="33">
        <f>+(A17*F17)</f>
        <v>1</v>
      </c>
      <c r="G18" s="33">
        <f>+(A17*G17)/1000</f>
        <v>0</v>
      </c>
      <c r="H18" s="33">
        <f>+(A17*H17)/1000</f>
        <v>0.02</v>
      </c>
      <c r="I18" s="33">
        <f>+(A17*I17)/1000</f>
        <v>5.0000000000000001E-3</v>
      </c>
      <c r="J18" s="33">
        <f>+(A17*J17)/1000</f>
        <v>0.02</v>
      </c>
      <c r="K18" s="33">
        <f>+(A17*K17)/1000</f>
        <v>0</v>
      </c>
      <c r="L18" s="33">
        <f>+(A17*L17)/1000</f>
        <v>0.01</v>
      </c>
      <c r="M18" s="33">
        <f>+(A17*M17)/1000</f>
        <v>2.5000000000000001E-2</v>
      </c>
      <c r="N18" s="33">
        <f>+(A17*N17)/1000</f>
        <v>0</v>
      </c>
      <c r="O18" s="33">
        <f>+(A17*O17)/1000</f>
        <v>0</v>
      </c>
      <c r="P18" s="33">
        <f>+(A17*P17)/1000</f>
        <v>0.04</v>
      </c>
      <c r="Q18" s="33">
        <f>+(A17*Q17)/1000</f>
        <v>0.04</v>
      </c>
      <c r="R18" s="33">
        <f>+(A17*R17)/1000</f>
        <v>2.5000000000000001E-2</v>
      </c>
      <c r="S18" s="33">
        <f>+(A17*S17)/1000</f>
        <v>3.0000000000000001E-3</v>
      </c>
      <c r="T18" s="33">
        <f>+(A17*T17)/1000</f>
        <v>0.05</v>
      </c>
      <c r="U18" s="33">
        <f>+(A17*U17)/1000</f>
        <v>0.06</v>
      </c>
      <c r="V18" s="33">
        <f>+(A17*V17)/1000</f>
        <v>5.0000000000000001E-3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</v>
      </c>
      <c r="G19" s="34">
        <f t="shared" si="1"/>
        <v>15</v>
      </c>
      <c r="H19" s="34">
        <f t="shared" si="1"/>
        <v>0</v>
      </c>
      <c r="I19" s="34">
        <f t="shared" si="1"/>
        <v>0</v>
      </c>
      <c r="J19" s="34">
        <f t="shared" si="1"/>
        <v>10</v>
      </c>
      <c r="K19" s="34">
        <f t="shared" si="1"/>
        <v>10</v>
      </c>
      <c r="L19" s="34">
        <f t="shared" si="1"/>
        <v>12</v>
      </c>
      <c r="M19" s="34">
        <f t="shared" si="1"/>
        <v>0</v>
      </c>
      <c r="N19" s="34">
        <f>SUM(N13:N16)</f>
        <v>18</v>
      </c>
      <c r="O19" s="34">
        <f t="shared" si="1"/>
        <v>50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0</v>
      </c>
      <c r="G20" s="36">
        <f>+(A19*G19)/1000</f>
        <v>1.4999999999999999E-2</v>
      </c>
      <c r="H20" s="36">
        <f>+(A19*H19)/1000</f>
        <v>0</v>
      </c>
      <c r="I20" s="36">
        <f>+(A19*I19)/1000</f>
        <v>0</v>
      </c>
      <c r="J20" s="36">
        <f>+(A19*J19)/1000</f>
        <v>0.01</v>
      </c>
      <c r="K20" s="36">
        <f>+(A19*K19)/1000</f>
        <v>0.01</v>
      </c>
      <c r="L20" s="36">
        <f>+(A19*L19)/1000</f>
        <v>1.2E-2</v>
      </c>
      <c r="M20" s="36">
        <f>+(A19*M19)/1000</f>
        <v>0</v>
      </c>
      <c r="N20" s="36">
        <f>+(A19*N19)/1000</f>
        <v>1.7999999999999999E-2</v>
      </c>
      <c r="O20" s="36">
        <f>+(A19*O19)/1000</f>
        <v>0.05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1.0999999999999999E-2</v>
      </c>
      <c r="E21" s="38">
        <f t="shared" si="2"/>
        <v>7.0000000000000001E-3</v>
      </c>
      <c r="F21" s="38">
        <f t="shared" si="2"/>
        <v>1</v>
      </c>
      <c r="G21" s="38">
        <f t="shared" si="2"/>
        <v>1.4999999999999999E-2</v>
      </c>
      <c r="H21" s="38">
        <f t="shared" si="2"/>
        <v>0.02</v>
      </c>
      <c r="I21" s="38">
        <f t="shared" si="2"/>
        <v>5.0000000000000001E-3</v>
      </c>
      <c r="J21" s="38">
        <f t="shared" si="2"/>
        <v>0.03</v>
      </c>
      <c r="K21" s="38">
        <f t="shared" si="2"/>
        <v>0.01</v>
      </c>
      <c r="L21" s="38">
        <f t="shared" si="2"/>
        <v>2.1999999999999999E-2</v>
      </c>
      <c r="M21" s="38">
        <f t="shared" si="2"/>
        <v>2.5000000000000001E-2</v>
      </c>
      <c r="N21" s="38">
        <f t="shared" si="2"/>
        <v>1.7999999999999999E-2</v>
      </c>
      <c r="O21" s="38">
        <f t="shared" si="2"/>
        <v>0.05</v>
      </c>
      <c r="P21" s="38">
        <f t="shared" si="2"/>
        <v>0.04</v>
      </c>
      <c r="Q21" s="38">
        <f t="shared" si="2"/>
        <v>0.06</v>
      </c>
      <c r="R21" s="38">
        <f t="shared" si="2"/>
        <v>2.5000000000000001E-2</v>
      </c>
      <c r="S21" s="38">
        <f t="shared" si="2"/>
        <v>3.0000000000000001E-3</v>
      </c>
      <c r="T21" s="38">
        <f t="shared" si="2"/>
        <v>0.05</v>
      </c>
      <c r="U21" s="38">
        <f t="shared" si="2"/>
        <v>0.06</v>
      </c>
      <c r="V21" s="38">
        <f t="shared" si="2"/>
        <v>5.0000000000000001E-3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4320</v>
      </c>
      <c r="E22" s="40">
        <v>1584</v>
      </c>
      <c r="F22" s="40">
        <v>59</v>
      </c>
      <c r="G22" s="40">
        <v>574</v>
      </c>
      <c r="H22" s="40">
        <v>360</v>
      </c>
      <c r="I22" s="40">
        <v>216</v>
      </c>
      <c r="J22" s="40">
        <v>219</v>
      </c>
      <c r="K22" s="40">
        <v>674</v>
      </c>
      <c r="L22" s="40">
        <v>714</v>
      </c>
      <c r="M22" s="40">
        <v>167</v>
      </c>
      <c r="N22" s="40">
        <v>1930</v>
      </c>
      <c r="O22" s="40">
        <v>293</v>
      </c>
      <c r="P22" s="40">
        <v>3248</v>
      </c>
      <c r="Q22" s="40">
        <v>112</v>
      </c>
      <c r="R22" s="40">
        <v>142</v>
      </c>
      <c r="S22" s="40">
        <v>198</v>
      </c>
      <c r="T22" s="40">
        <v>534</v>
      </c>
      <c r="U22" s="40">
        <v>198</v>
      </c>
      <c r="V22" s="40">
        <v>145</v>
      </c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47.519999999999996</v>
      </c>
      <c r="E23" s="42">
        <f t="shared" ref="E23:X23" si="3">SUM(E18*E22)</f>
        <v>11.088000000000001</v>
      </c>
      <c r="F23" s="42">
        <f t="shared" si="3"/>
        <v>59</v>
      </c>
      <c r="G23" s="42">
        <f t="shared" si="3"/>
        <v>0</v>
      </c>
      <c r="H23" s="42">
        <f t="shared" si="3"/>
        <v>7.2</v>
      </c>
      <c r="I23" s="42">
        <f t="shared" si="3"/>
        <v>1.08</v>
      </c>
      <c r="J23" s="42">
        <f t="shared" si="3"/>
        <v>4.38</v>
      </c>
      <c r="K23" s="42">
        <f t="shared" si="3"/>
        <v>0</v>
      </c>
      <c r="L23" s="42">
        <f t="shared" si="3"/>
        <v>7.1400000000000006</v>
      </c>
      <c r="M23" s="42">
        <f t="shared" si="3"/>
        <v>4.1749999999999998</v>
      </c>
      <c r="N23" s="42">
        <f t="shared" si="3"/>
        <v>0</v>
      </c>
      <c r="O23" s="42">
        <f t="shared" si="3"/>
        <v>0</v>
      </c>
      <c r="P23" s="42">
        <f t="shared" si="3"/>
        <v>129.92000000000002</v>
      </c>
      <c r="Q23" s="42">
        <f t="shared" si="3"/>
        <v>4.4800000000000004</v>
      </c>
      <c r="R23" s="42">
        <f t="shared" si="3"/>
        <v>3.5500000000000003</v>
      </c>
      <c r="S23" s="42">
        <f t="shared" si="3"/>
        <v>0.59399999999999997</v>
      </c>
      <c r="T23" s="42">
        <f t="shared" si="3"/>
        <v>26.700000000000003</v>
      </c>
      <c r="U23" s="42">
        <f t="shared" si="3"/>
        <v>11.879999999999999</v>
      </c>
      <c r="V23" s="42">
        <f t="shared" si="3"/>
        <v>0.72499999999999998</v>
      </c>
      <c r="W23" s="42">
        <f t="shared" si="3"/>
        <v>0</v>
      </c>
      <c r="X23" s="42">
        <f t="shared" si="3"/>
        <v>0</v>
      </c>
      <c r="Y23" s="43">
        <f>SUM(C23:X23)</f>
        <v>339.27200000000005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8.61</v>
      </c>
      <c r="H24" s="42">
        <f t="shared" si="4"/>
        <v>0</v>
      </c>
      <c r="I24" s="42">
        <f t="shared" si="4"/>
        <v>0</v>
      </c>
      <c r="J24" s="42">
        <f t="shared" si="4"/>
        <v>2.19</v>
      </c>
      <c r="K24" s="42">
        <f t="shared" si="4"/>
        <v>6.74</v>
      </c>
      <c r="L24" s="42">
        <f t="shared" si="4"/>
        <v>8.5679999999999996</v>
      </c>
      <c r="M24" s="42">
        <f t="shared" si="4"/>
        <v>0</v>
      </c>
      <c r="N24" s="42">
        <f t="shared" si="4"/>
        <v>34.739999999999995</v>
      </c>
      <c r="O24" s="42">
        <f t="shared" si="4"/>
        <v>14.65</v>
      </c>
      <c r="P24" s="42">
        <f t="shared" si="4"/>
        <v>0</v>
      </c>
      <c r="Q24" s="42">
        <f t="shared" si="4"/>
        <v>2.2400000000000002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87.658000000000001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47.519999999999996</v>
      </c>
      <c r="E25" s="44">
        <f t="shared" si="5"/>
        <v>11.088000000000001</v>
      </c>
      <c r="F25" s="44">
        <f t="shared" si="5"/>
        <v>59</v>
      </c>
      <c r="G25" s="44">
        <f t="shared" si="5"/>
        <v>8.61</v>
      </c>
      <c r="H25" s="44">
        <f t="shared" si="5"/>
        <v>7.2</v>
      </c>
      <c r="I25" s="44">
        <f t="shared" si="5"/>
        <v>1.08</v>
      </c>
      <c r="J25" s="44">
        <f t="shared" si="5"/>
        <v>6.5699999999999994</v>
      </c>
      <c r="K25" s="44">
        <f t="shared" si="5"/>
        <v>6.74</v>
      </c>
      <c r="L25" s="44">
        <f t="shared" si="5"/>
        <v>15.707999999999998</v>
      </c>
      <c r="M25" s="44">
        <f t="shared" si="5"/>
        <v>4.1749999999999998</v>
      </c>
      <c r="N25" s="44">
        <f t="shared" si="5"/>
        <v>34.739999999999995</v>
      </c>
      <c r="O25" s="44">
        <f t="shared" si="5"/>
        <v>14.65</v>
      </c>
      <c r="P25" s="44">
        <f t="shared" si="5"/>
        <v>129.92000000000002</v>
      </c>
      <c r="Q25" s="44">
        <f t="shared" si="5"/>
        <v>6.72</v>
      </c>
      <c r="R25" s="44">
        <f t="shared" si="5"/>
        <v>3.5500000000000003</v>
      </c>
      <c r="S25" s="44">
        <f t="shared" si="5"/>
        <v>0.59399999999999997</v>
      </c>
      <c r="T25" s="44">
        <f t="shared" si="5"/>
        <v>26.700000000000003</v>
      </c>
      <c r="U25" s="44">
        <f t="shared" si="5"/>
        <v>11.879999999999999</v>
      </c>
      <c r="V25" s="44">
        <f t="shared" si="5"/>
        <v>0.72499999999999998</v>
      </c>
      <c r="W25" s="45">
        <f t="shared" si="5"/>
        <v>0</v>
      </c>
      <c r="X25" s="45">
        <f t="shared" si="5"/>
        <v>0</v>
      </c>
      <c r="Y25" s="43">
        <f>SUM(C25:X25)</f>
        <v>426.93000000000012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43194</v>
      </c>
      <c r="Q32" s="61"/>
      <c r="R32" s="61"/>
      <c r="S32" s="61"/>
      <c r="T32" s="59">
        <v>42390</v>
      </c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1.5" thickBot="1" x14ac:dyDescent="0.2">
      <c r="A34" s="64"/>
      <c r="B34" s="65"/>
      <c r="C34" s="16" t="s">
        <v>41</v>
      </c>
      <c r="D34" s="18" t="s">
        <v>26</v>
      </c>
      <c r="E34" s="18" t="s">
        <v>28</v>
      </c>
      <c r="F34" s="18" t="s">
        <v>86</v>
      </c>
      <c r="G34" s="18" t="s">
        <v>31</v>
      </c>
      <c r="H34" s="18" t="s">
        <v>89</v>
      </c>
      <c r="I34" s="18" t="s">
        <v>47</v>
      </c>
      <c r="J34" s="18" t="s">
        <v>48</v>
      </c>
      <c r="K34" s="18" t="s">
        <v>120</v>
      </c>
      <c r="L34" s="18" t="s">
        <v>38</v>
      </c>
      <c r="M34" s="18" t="s">
        <v>46</v>
      </c>
      <c r="N34" s="18" t="s">
        <v>57</v>
      </c>
      <c r="O34" s="18" t="s">
        <v>33</v>
      </c>
      <c r="P34" s="18" t="s">
        <v>39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54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118</v>
      </c>
      <c r="C36" s="25"/>
      <c r="D36" s="25"/>
      <c r="E36" s="25">
        <v>15</v>
      </c>
      <c r="F36" s="25">
        <v>25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73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58</v>
      </c>
      <c r="C39" s="22"/>
      <c r="D39" s="22">
        <v>3</v>
      </c>
      <c r="E39" s="22"/>
      <c r="F39" s="22"/>
      <c r="G39" s="22">
        <v>30</v>
      </c>
      <c r="H39" s="22">
        <v>15</v>
      </c>
      <c r="I39" s="22">
        <v>15</v>
      </c>
      <c r="J39" s="22"/>
      <c r="K39" s="22"/>
      <c r="L39" s="22"/>
      <c r="M39" s="22">
        <v>40</v>
      </c>
      <c r="N39" s="22"/>
      <c r="O39" s="22">
        <v>15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119</v>
      </c>
      <c r="C40" s="25"/>
      <c r="D40" s="25">
        <v>15</v>
      </c>
      <c r="E40" s="25"/>
      <c r="F40" s="25"/>
      <c r="G40" s="25"/>
      <c r="H40" s="25"/>
      <c r="I40" s="25"/>
      <c r="J40" s="25">
        <v>60</v>
      </c>
      <c r="K40" s="25"/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45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25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2.5000000000000001E-2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0</v>
      </c>
      <c r="G49" s="34">
        <f t="shared" si="7"/>
        <v>30</v>
      </c>
      <c r="H49" s="34">
        <f t="shared" si="7"/>
        <v>15</v>
      </c>
      <c r="I49" s="34">
        <f t="shared" si="7"/>
        <v>15</v>
      </c>
      <c r="J49" s="34">
        <f t="shared" si="7"/>
        <v>60</v>
      </c>
      <c r="K49" s="34">
        <f t="shared" si="7"/>
        <v>0</v>
      </c>
      <c r="L49" s="34">
        <f t="shared" si="7"/>
        <v>0</v>
      </c>
      <c r="M49" s="34">
        <f t="shared" si="7"/>
        <v>40</v>
      </c>
      <c r="N49" s="34">
        <f t="shared" si="7"/>
        <v>0</v>
      </c>
      <c r="O49" s="34">
        <f t="shared" si="7"/>
        <v>18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0</v>
      </c>
      <c r="G50" s="36">
        <f>+(A49*G49)/1000</f>
        <v>0.03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0.06</v>
      </c>
      <c r="K50" s="36">
        <f>+(A49*K49)/1000</f>
        <v>0</v>
      </c>
      <c r="L50" s="36">
        <f>+(A49*L49)/1000</f>
        <v>0</v>
      </c>
      <c r="M50" s="36">
        <f>+(A49*M49)/1000</f>
        <v>0.04</v>
      </c>
      <c r="N50" s="36">
        <f>+(A49*N49)/1000</f>
        <v>0</v>
      </c>
      <c r="O50" s="36">
        <f>+(A49*O49)/1000</f>
        <v>1.7999999999999999E-2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1.7999999999999999E-2</v>
      </c>
      <c r="E51" s="38">
        <f t="shared" si="8"/>
        <v>1.4999999999999999E-2</v>
      </c>
      <c r="F51" s="38">
        <f t="shared" si="8"/>
        <v>2.5000000000000001E-2</v>
      </c>
      <c r="G51" s="38">
        <f t="shared" si="8"/>
        <v>0.03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0.06</v>
      </c>
      <c r="K51" s="38">
        <f t="shared" si="8"/>
        <v>0</v>
      </c>
      <c r="L51" s="38">
        <f t="shared" si="8"/>
        <v>0.06</v>
      </c>
      <c r="M51" s="38">
        <f t="shared" si="8"/>
        <v>0.04</v>
      </c>
      <c r="N51" s="38">
        <f t="shared" si="8"/>
        <v>0</v>
      </c>
      <c r="O51" s="38">
        <f t="shared" si="8"/>
        <v>1.7999999999999999E-2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1584</v>
      </c>
      <c r="F52" s="40">
        <v>888</v>
      </c>
      <c r="G52" s="40">
        <v>219</v>
      </c>
      <c r="H52" s="40">
        <v>600</v>
      </c>
      <c r="I52" s="40">
        <v>3248</v>
      </c>
      <c r="J52" s="40">
        <v>293</v>
      </c>
      <c r="K52" s="40">
        <v>59</v>
      </c>
      <c r="L52" s="40">
        <v>198</v>
      </c>
      <c r="M52" s="40">
        <v>167</v>
      </c>
      <c r="N52" s="40">
        <v>507</v>
      </c>
      <c r="O52" s="40">
        <v>714</v>
      </c>
      <c r="P52" s="40">
        <v>145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22.200000000000003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75.2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6.5699999999999994</v>
      </c>
      <c r="H54" s="42">
        <f t="shared" si="10"/>
        <v>9</v>
      </c>
      <c r="I54" s="42">
        <f t="shared" si="10"/>
        <v>48.72</v>
      </c>
      <c r="J54" s="42">
        <f t="shared" si="10"/>
        <v>17.579999999999998</v>
      </c>
      <c r="K54" s="42">
        <f t="shared" si="10"/>
        <v>0</v>
      </c>
      <c r="L54" s="42">
        <f t="shared" si="10"/>
        <v>0</v>
      </c>
      <c r="M54" s="42">
        <f t="shared" si="10"/>
        <v>6.68</v>
      </c>
      <c r="N54" s="42">
        <f t="shared" si="10"/>
        <v>0</v>
      </c>
      <c r="O54" s="42">
        <f t="shared" si="10"/>
        <v>12.851999999999999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126.614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10.331999999999999</v>
      </c>
      <c r="E55" s="44">
        <f t="shared" si="11"/>
        <v>23.759999999999998</v>
      </c>
      <c r="F55" s="44">
        <f t="shared" si="11"/>
        <v>22.200000000000003</v>
      </c>
      <c r="G55" s="44">
        <f t="shared" si="11"/>
        <v>6.5699999999999994</v>
      </c>
      <c r="H55" s="44">
        <f t="shared" si="11"/>
        <v>9</v>
      </c>
      <c r="I55" s="44">
        <f t="shared" si="11"/>
        <v>48.72</v>
      </c>
      <c r="J55" s="44">
        <f t="shared" si="11"/>
        <v>17.579999999999998</v>
      </c>
      <c r="K55" s="44">
        <f t="shared" si="11"/>
        <v>0</v>
      </c>
      <c r="L55" s="44">
        <f t="shared" si="11"/>
        <v>11.879999999999999</v>
      </c>
      <c r="M55" s="44">
        <f t="shared" si="11"/>
        <v>6.68</v>
      </c>
      <c r="N55" s="44">
        <f t="shared" si="11"/>
        <v>0</v>
      </c>
      <c r="O55" s="44">
        <f t="shared" si="11"/>
        <v>12.851999999999999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201.81399999999999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5"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43195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3.75" thickBot="1" x14ac:dyDescent="0.2">
      <c r="A4" s="64"/>
      <c r="B4" s="65"/>
      <c r="C4" s="16" t="s">
        <v>41</v>
      </c>
      <c r="D4" s="17" t="s">
        <v>26</v>
      </c>
      <c r="E4" s="18" t="s">
        <v>27</v>
      </c>
      <c r="F4" s="18" t="s">
        <v>65</v>
      </c>
      <c r="G4" s="18" t="s">
        <v>29</v>
      </c>
      <c r="H4" s="18" t="s">
        <v>28</v>
      </c>
      <c r="I4" s="19" t="s">
        <v>64</v>
      </c>
      <c r="J4" s="18" t="s">
        <v>67</v>
      </c>
      <c r="K4" s="18" t="s">
        <v>31</v>
      </c>
      <c r="L4" s="18" t="s">
        <v>30</v>
      </c>
      <c r="M4" s="18" t="s">
        <v>46</v>
      </c>
      <c r="N4" s="19" t="s">
        <v>56</v>
      </c>
      <c r="O4" s="18" t="s">
        <v>34</v>
      </c>
      <c r="P4" s="18" t="s">
        <v>33</v>
      </c>
      <c r="Q4" s="18" t="s">
        <v>49</v>
      </c>
      <c r="R4" s="18" t="s">
        <v>38</v>
      </c>
      <c r="S4" s="18" t="s">
        <v>60</v>
      </c>
      <c r="T4" s="18" t="s">
        <v>39</v>
      </c>
      <c r="U4" s="19" t="s">
        <v>153</v>
      </c>
      <c r="V4" s="20"/>
      <c r="W4" s="17"/>
      <c r="X4" s="17"/>
      <c r="Y4" s="15"/>
    </row>
    <row r="5" spans="1:25" ht="11.25" customHeight="1" x14ac:dyDescent="0.15">
      <c r="A5" s="69" t="s">
        <v>4</v>
      </c>
      <c r="B5" s="21" t="s">
        <v>69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122</v>
      </c>
      <c r="C6" s="25"/>
      <c r="D6" s="25"/>
      <c r="E6" s="25">
        <v>5</v>
      </c>
      <c r="F6" s="25">
        <v>15</v>
      </c>
      <c r="G6" s="25">
        <v>15</v>
      </c>
      <c r="H6" s="25"/>
      <c r="I6" s="25">
        <v>120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24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45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123</v>
      </c>
      <c r="C9" s="22"/>
      <c r="D9" s="22"/>
      <c r="E9" s="22"/>
      <c r="F9" s="22"/>
      <c r="G9" s="22"/>
      <c r="H9" s="22"/>
      <c r="I9" s="22"/>
      <c r="J9" s="22"/>
      <c r="K9" s="22">
        <v>30</v>
      </c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28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85</v>
      </c>
      <c r="C11" s="25"/>
      <c r="D11" s="25"/>
      <c r="E11" s="25">
        <v>8</v>
      </c>
      <c r="F11" s="25"/>
      <c r="G11" s="25"/>
      <c r="H11" s="25"/>
      <c r="I11" s="25"/>
      <c r="J11" s="25">
        <v>60</v>
      </c>
      <c r="K11" s="25">
        <v>10</v>
      </c>
      <c r="L11" s="25">
        <v>20</v>
      </c>
      <c r="M11" s="25">
        <v>20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45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103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50</v>
      </c>
      <c r="P13" s="22">
        <v>20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124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>
        <v>250</v>
      </c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41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153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30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15</v>
      </c>
      <c r="G17" s="31">
        <f t="shared" si="0"/>
        <v>35</v>
      </c>
      <c r="H17" s="31">
        <f t="shared" si="0"/>
        <v>14</v>
      </c>
      <c r="I17" s="31">
        <f t="shared" si="0"/>
        <v>120</v>
      </c>
      <c r="J17" s="31">
        <f t="shared" si="0"/>
        <v>60</v>
      </c>
      <c r="K17" s="31">
        <f t="shared" si="0"/>
        <v>40</v>
      </c>
      <c r="L17" s="31">
        <f t="shared" si="0"/>
        <v>20</v>
      </c>
      <c r="M17" s="31">
        <f t="shared" si="0"/>
        <v>20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30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1.2999999999999999E-2</v>
      </c>
      <c r="F18" s="33">
        <f>+(A17*F17)/1000</f>
        <v>1.4999999999999999E-2</v>
      </c>
      <c r="G18" s="33">
        <f>+(A17*G17)/1000</f>
        <v>3.5000000000000003E-2</v>
      </c>
      <c r="H18" s="33">
        <f>+(A17*H17)/1000</f>
        <v>1.4E-2</v>
      </c>
      <c r="I18" s="33">
        <f>+(A17*I17)/1000</f>
        <v>0.12</v>
      </c>
      <c r="J18" s="33">
        <f>+(A17*J17)/1000</f>
        <v>0.06</v>
      </c>
      <c r="K18" s="33">
        <f>+(A17*K17)/1000</f>
        <v>0.04</v>
      </c>
      <c r="L18" s="33">
        <f>+(A17*L17)/1000</f>
        <v>0.02</v>
      </c>
      <c r="M18" s="33">
        <f>+(A17*M17)/1000</f>
        <v>0.02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0.03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250</v>
      </c>
      <c r="N19" s="34">
        <f>SUM(N13:N16)</f>
        <v>0</v>
      </c>
      <c r="O19" s="34">
        <f t="shared" si="1"/>
        <v>50</v>
      </c>
      <c r="P19" s="34">
        <f t="shared" si="1"/>
        <v>20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30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0.25</v>
      </c>
      <c r="N20" s="36">
        <f>+(A19*N19)/1000</f>
        <v>0</v>
      </c>
      <c r="O20" s="36">
        <f>+(A19*O19)/1000</f>
        <v>0.05</v>
      </c>
      <c r="P20" s="36">
        <f>+(A19*P19)/1000</f>
        <v>0.02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1.2999999999999999E-2</v>
      </c>
      <c r="F21" s="38">
        <f t="shared" si="2"/>
        <v>1.4999999999999999E-2</v>
      </c>
      <c r="G21" s="38">
        <f t="shared" si="2"/>
        <v>3.5000000000000003E-2</v>
      </c>
      <c r="H21" s="38">
        <f t="shared" si="2"/>
        <v>1.4E-2</v>
      </c>
      <c r="I21" s="38">
        <f t="shared" si="2"/>
        <v>0.12</v>
      </c>
      <c r="J21" s="38">
        <f t="shared" si="2"/>
        <v>0.06</v>
      </c>
      <c r="K21" s="38">
        <f t="shared" si="2"/>
        <v>0.04</v>
      </c>
      <c r="L21" s="38">
        <f t="shared" si="2"/>
        <v>0.02</v>
      </c>
      <c r="M21" s="38">
        <f t="shared" si="2"/>
        <v>0.27</v>
      </c>
      <c r="N21" s="38">
        <f t="shared" si="2"/>
        <v>5.0000000000000001E-3</v>
      </c>
      <c r="O21" s="38">
        <f t="shared" si="2"/>
        <v>0.05</v>
      </c>
      <c r="P21" s="38">
        <f t="shared" si="2"/>
        <v>0.02</v>
      </c>
      <c r="Q21" s="38">
        <f t="shared" si="2"/>
        <v>0.03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574</v>
      </c>
      <c r="E22" s="40">
        <v>4320</v>
      </c>
      <c r="F22" s="40">
        <v>265</v>
      </c>
      <c r="G22" s="40">
        <v>360</v>
      </c>
      <c r="H22" s="40">
        <v>1584</v>
      </c>
      <c r="I22" s="40">
        <v>288</v>
      </c>
      <c r="J22" s="40">
        <v>1240</v>
      </c>
      <c r="K22" s="40">
        <v>219</v>
      </c>
      <c r="L22" s="40">
        <v>408</v>
      </c>
      <c r="M22" s="40">
        <v>167</v>
      </c>
      <c r="N22" s="40">
        <v>216</v>
      </c>
      <c r="O22" s="40">
        <v>264</v>
      </c>
      <c r="P22" s="40">
        <v>714</v>
      </c>
      <c r="Q22" s="40">
        <v>112</v>
      </c>
      <c r="R22" s="40">
        <v>198</v>
      </c>
      <c r="S22" s="40">
        <v>534</v>
      </c>
      <c r="T22" s="40">
        <v>145</v>
      </c>
      <c r="U22" s="40">
        <v>547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56.16</v>
      </c>
      <c r="F23" s="42">
        <f t="shared" si="3"/>
        <v>3.9749999999999996</v>
      </c>
      <c r="G23" s="42">
        <f t="shared" si="3"/>
        <v>12.600000000000001</v>
      </c>
      <c r="H23" s="42">
        <f t="shared" si="3"/>
        <v>22.176000000000002</v>
      </c>
      <c r="I23" s="42">
        <f t="shared" si="3"/>
        <v>34.56</v>
      </c>
      <c r="J23" s="42">
        <f t="shared" si="3"/>
        <v>74.399999999999991</v>
      </c>
      <c r="K23" s="42">
        <f t="shared" si="3"/>
        <v>8.76</v>
      </c>
      <c r="L23" s="42">
        <f t="shared" si="3"/>
        <v>8.16</v>
      </c>
      <c r="M23" s="42">
        <f t="shared" si="3"/>
        <v>3.34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3.36</v>
      </c>
      <c r="R23" s="42">
        <f t="shared" si="3"/>
        <v>13.860000000000001</v>
      </c>
      <c r="S23" s="42">
        <f t="shared" si="3"/>
        <v>37.380000000000003</v>
      </c>
      <c r="T23" s="42">
        <f t="shared" si="3"/>
        <v>0.72499999999999998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300.37599999999998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41.75</v>
      </c>
      <c r="N24" s="42">
        <f t="shared" si="4"/>
        <v>0</v>
      </c>
      <c r="O24" s="42">
        <f t="shared" si="4"/>
        <v>13.200000000000001</v>
      </c>
      <c r="P24" s="42">
        <f t="shared" si="4"/>
        <v>14.280000000000001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16.41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104.17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56.16</v>
      </c>
      <c r="F25" s="44">
        <f t="shared" si="5"/>
        <v>3.9749999999999996</v>
      </c>
      <c r="G25" s="44">
        <f t="shared" si="5"/>
        <v>12.600000000000001</v>
      </c>
      <c r="H25" s="44">
        <f t="shared" si="5"/>
        <v>22.176000000000002</v>
      </c>
      <c r="I25" s="44">
        <f t="shared" si="5"/>
        <v>34.56</v>
      </c>
      <c r="J25" s="44">
        <f t="shared" si="5"/>
        <v>74.399999999999991</v>
      </c>
      <c r="K25" s="44">
        <f t="shared" si="5"/>
        <v>8.76</v>
      </c>
      <c r="L25" s="44">
        <f t="shared" si="5"/>
        <v>8.16</v>
      </c>
      <c r="M25" s="44">
        <f t="shared" si="5"/>
        <v>45.09</v>
      </c>
      <c r="N25" s="44">
        <f t="shared" si="5"/>
        <v>1.08</v>
      </c>
      <c r="O25" s="44">
        <f t="shared" si="5"/>
        <v>13.200000000000001</v>
      </c>
      <c r="P25" s="44">
        <f t="shared" si="5"/>
        <v>14.280000000000001</v>
      </c>
      <c r="Q25" s="44">
        <f t="shared" si="5"/>
        <v>3.36</v>
      </c>
      <c r="R25" s="44">
        <f t="shared" si="5"/>
        <v>13.860000000000001</v>
      </c>
      <c r="S25" s="44">
        <f t="shared" si="5"/>
        <v>37.380000000000003</v>
      </c>
      <c r="T25" s="44">
        <f t="shared" si="5"/>
        <v>0.72499999999999998</v>
      </c>
      <c r="U25" s="44">
        <f t="shared" si="5"/>
        <v>16.41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404.54599999999999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43195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7.5" thickBot="1" x14ac:dyDescent="0.2">
      <c r="A34" s="64"/>
      <c r="B34" s="65"/>
      <c r="C34" s="16" t="s">
        <v>41</v>
      </c>
      <c r="D34" s="18" t="s">
        <v>26</v>
      </c>
      <c r="E34" s="18" t="s">
        <v>28</v>
      </c>
      <c r="F34" s="18" t="s">
        <v>131</v>
      </c>
      <c r="G34" s="18" t="s">
        <v>84</v>
      </c>
      <c r="H34" s="18" t="s">
        <v>62</v>
      </c>
      <c r="I34" s="18" t="s">
        <v>49</v>
      </c>
      <c r="J34" s="18" t="s">
        <v>96</v>
      </c>
      <c r="K34" s="18" t="s">
        <v>31</v>
      </c>
      <c r="L34" s="18" t="s">
        <v>39</v>
      </c>
      <c r="M34" s="18" t="s">
        <v>38</v>
      </c>
      <c r="N34" s="18" t="s">
        <v>155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70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84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121</v>
      </c>
      <c r="C37" s="25">
        <v>70</v>
      </c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44</v>
      </c>
      <c r="C39" s="22"/>
      <c r="D39" s="22">
        <v>4</v>
      </c>
      <c r="E39" s="22"/>
      <c r="F39" s="22"/>
      <c r="G39" s="22"/>
      <c r="H39" s="22"/>
      <c r="I39" s="22">
        <v>40</v>
      </c>
      <c r="J39" s="22"/>
      <c r="K39" s="22">
        <v>25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152</v>
      </c>
      <c r="C40" s="25"/>
      <c r="D40" s="25">
        <v>15</v>
      </c>
      <c r="E40" s="25"/>
      <c r="F40" s="25">
        <v>30</v>
      </c>
      <c r="G40" s="25"/>
      <c r="H40" s="25">
        <v>25</v>
      </c>
      <c r="I40" s="25"/>
      <c r="J40" s="25"/>
      <c r="K40" s="25"/>
      <c r="L40" s="25">
        <v>3</v>
      </c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28</v>
      </c>
      <c r="C41" s="25"/>
      <c r="D41" s="25"/>
      <c r="E41" s="25">
        <v>20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154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>
        <v>30</v>
      </c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70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7.0000000000000007E-2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19</v>
      </c>
      <c r="E49" s="34">
        <f t="shared" si="7"/>
        <v>20</v>
      </c>
      <c r="F49" s="34">
        <f t="shared" si="7"/>
        <v>30</v>
      </c>
      <c r="G49" s="34">
        <f t="shared" si="7"/>
        <v>0</v>
      </c>
      <c r="H49" s="34">
        <f t="shared" si="7"/>
        <v>25</v>
      </c>
      <c r="I49" s="34">
        <f t="shared" si="7"/>
        <v>40</v>
      </c>
      <c r="J49" s="34">
        <f t="shared" si="7"/>
        <v>0</v>
      </c>
      <c r="K49" s="34">
        <f t="shared" si="7"/>
        <v>25</v>
      </c>
      <c r="L49" s="34">
        <f t="shared" si="7"/>
        <v>3</v>
      </c>
      <c r="M49" s="34">
        <f t="shared" si="7"/>
        <v>0</v>
      </c>
      <c r="N49" s="34">
        <f t="shared" si="7"/>
        <v>30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1.9E-2</v>
      </c>
      <c r="E50" s="36">
        <f>+(A49*E49)/1000</f>
        <v>0.02</v>
      </c>
      <c r="F50" s="36">
        <f>+(A49*F49)/1000</f>
        <v>0.03</v>
      </c>
      <c r="G50" s="36">
        <f>+(A49*G49)/1000</f>
        <v>0</v>
      </c>
      <c r="H50" s="36">
        <f>+(A49*H49)/1000</f>
        <v>2.5000000000000001E-2</v>
      </c>
      <c r="I50" s="36">
        <f>+(A49*I49)/1000</f>
        <v>0.04</v>
      </c>
      <c r="J50" s="36">
        <f>+(A49*J49)/1000</f>
        <v>0</v>
      </c>
      <c r="K50" s="36">
        <f>+(A49*K49)/1000</f>
        <v>2.5000000000000001E-2</v>
      </c>
      <c r="L50" s="36">
        <f>+(A49*L49)/1000</f>
        <v>3.0000000000000001E-3</v>
      </c>
      <c r="M50" s="36">
        <f>+(A49*M49)/1000</f>
        <v>0</v>
      </c>
      <c r="N50" s="36">
        <f>+(A49*N49)/1000</f>
        <v>0.03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1.9E-2</v>
      </c>
      <c r="E51" s="38">
        <f t="shared" si="8"/>
        <v>0.03</v>
      </c>
      <c r="F51" s="38">
        <f t="shared" si="8"/>
        <v>0.03</v>
      </c>
      <c r="G51" s="38">
        <f t="shared" si="8"/>
        <v>0.03</v>
      </c>
      <c r="H51" s="38">
        <f t="shared" si="8"/>
        <v>2.5000000000000001E-2</v>
      </c>
      <c r="I51" s="38">
        <f t="shared" si="8"/>
        <v>0.04</v>
      </c>
      <c r="J51" s="38">
        <f t="shared" si="8"/>
        <v>0</v>
      </c>
      <c r="K51" s="38">
        <f t="shared" si="8"/>
        <v>2.5000000000000001E-2</v>
      </c>
      <c r="L51" s="38">
        <f t="shared" si="8"/>
        <v>3.0000000000000001E-3</v>
      </c>
      <c r="M51" s="38">
        <f t="shared" si="8"/>
        <v>7.0000000000000007E-2</v>
      </c>
      <c r="N51" s="38">
        <f t="shared" si="8"/>
        <v>0.03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1584</v>
      </c>
      <c r="F52" s="40">
        <v>474</v>
      </c>
      <c r="G52" s="40">
        <v>1510</v>
      </c>
      <c r="H52" s="40">
        <v>678</v>
      </c>
      <c r="I52" s="40">
        <v>112</v>
      </c>
      <c r="J52" s="40">
        <v>834</v>
      </c>
      <c r="K52" s="40">
        <v>219</v>
      </c>
      <c r="L52" s="40">
        <v>145</v>
      </c>
      <c r="M52" s="40">
        <v>198</v>
      </c>
      <c r="N52" s="40">
        <v>877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45.3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13.860000000000001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92.36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31.68</v>
      </c>
      <c r="F54" s="42">
        <f t="shared" si="10"/>
        <v>14.219999999999999</v>
      </c>
      <c r="G54" s="42">
        <f t="shared" si="10"/>
        <v>0</v>
      </c>
      <c r="H54" s="42">
        <f t="shared" si="10"/>
        <v>16.95</v>
      </c>
      <c r="I54" s="42">
        <f t="shared" si="10"/>
        <v>4.4800000000000004</v>
      </c>
      <c r="J54" s="42">
        <f t="shared" si="10"/>
        <v>0</v>
      </c>
      <c r="K54" s="42">
        <f t="shared" si="10"/>
        <v>5.4750000000000005</v>
      </c>
      <c r="L54" s="42">
        <f t="shared" si="10"/>
        <v>0.435</v>
      </c>
      <c r="M54" s="42">
        <f t="shared" si="10"/>
        <v>0</v>
      </c>
      <c r="N54" s="42">
        <f t="shared" si="10"/>
        <v>26.31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125.33600000000001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47.519999999999996</v>
      </c>
      <c r="F55" s="44">
        <f t="shared" si="11"/>
        <v>14.219999999999999</v>
      </c>
      <c r="G55" s="44">
        <f t="shared" si="11"/>
        <v>45.3</v>
      </c>
      <c r="H55" s="44">
        <f t="shared" si="11"/>
        <v>16.95</v>
      </c>
      <c r="I55" s="44">
        <f t="shared" si="11"/>
        <v>4.4800000000000004</v>
      </c>
      <c r="J55" s="44">
        <f t="shared" si="11"/>
        <v>0</v>
      </c>
      <c r="K55" s="44">
        <f t="shared" si="11"/>
        <v>5.4750000000000005</v>
      </c>
      <c r="L55" s="44">
        <f t="shared" si="11"/>
        <v>0.435</v>
      </c>
      <c r="M55" s="44">
        <f t="shared" si="11"/>
        <v>13.860000000000001</v>
      </c>
      <c r="N55" s="44">
        <f t="shared" si="11"/>
        <v>26.31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217.69599999999997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9"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43196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41</v>
      </c>
      <c r="D4" s="17" t="s">
        <v>26</v>
      </c>
      <c r="E4" s="18" t="s">
        <v>27</v>
      </c>
      <c r="F4" s="18" t="s">
        <v>28</v>
      </c>
      <c r="G4" s="18" t="s">
        <v>158</v>
      </c>
      <c r="H4" s="18" t="s">
        <v>29</v>
      </c>
      <c r="I4" s="19" t="s">
        <v>156</v>
      </c>
      <c r="J4" s="18" t="s">
        <v>34</v>
      </c>
      <c r="K4" s="18" t="s">
        <v>33</v>
      </c>
      <c r="L4" s="18" t="s">
        <v>35</v>
      </c>
      <c r="M4" s="18" t="s">
        <v>53</v>
      </c>
      <c r="N4" s="19" t="s">
        <v>47</v>
      </c>
      <c r="O4" s="18" t="s">
        <v>66</v>
      </c>
      <c r="P4" s="18" t="s">
        <v>37</v>
      </c>
      <c r="Q4" s="18" t="s">
        <v>39</v>
      </c>
      <c r="R4" s="18" t="s">
        <v>38</v>
      </c>
      <c r="S4" s="18" t="s">
        <v>82</v>
      </c>
      <c r="T4" s="18" t="s">
        <v>31</v>
      </c>
      <c r="U4" s="19"/>
      <c r="V4" s="20"/>
      <c r="W4" s="17"/>
      <c r="X4" s="17"/>
      <c r="Y4" s="15"/>
    </row>
    <row r="5" spans="1:25" ht="11.25" customHeight="1" x14ac:dyDescent="0.15">
      <c r="A5" s="69" t="s">
        <v>4</v>
      </c>
      <c r="B5" s="21" t="s">
        <v>54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157</v>
      </c>
      <c r="C6" s="25"/>
      <c r="D6" s="25"/>
      <c r="E6" s="25"/>
      <c r="F6" s="25"/>
      <c r="G6" s="25"/>
      <c r="H6" s="25">
        <v>5</v>
      </c>
      <c r="I6" s="25">
        <v>35</v>
      </c>
      <c r="J6" s="25"/>
      <c r="K6" s="25">
        <v>35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108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160</v>
      </c>
      <c r="C9" s="22"/>
      <c r="D9" s="22"/>
      <c r="E9" s="22"/>
      <c r="F9" s="22"/>
      <c r="G9" s="22"/>
      <c r="H9" s="22"/>
      <c r="I9" s="22"/>
      <c r="J9" s="22">
        <v>40</v>
      </c>
      <c r="K9" s="22">
        <v>20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159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>
        <v>35</v>
      </c>
      <c r="U10" s="25"/>
      <c r="V10" s="26"/>
      <c r="W10" s="26"/>
      <c r="X10" s="26"/>
      <c r="Y10" s="15"/>
    </row>
    <row r="11" spans="1:25" x14ac:dyDescent="0.15">
      <c r="A11" s="70"/>
      <c r="B11" s="30" t="s">
        <v>125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>
        <v>50</v>
      </c>
      <c r="M11" s="25"/>
      <c r="N11" s="25">
        <v>30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45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88</v>
      </c>
      <c r="C14" s="25"/>
      <c r="D14" s="25"/>
      <c r="E14" s="25">
        <v>5</v>
      </c>
      <c r="F14" s="25"/>
      <c r="G14" s="25"/>
      <c r="H14" s="25"/>
      <c r="I14" s="25"/>
      <c r="J14" s="25">
        <v>100</v>
      </c>
      <c r="K14" s="25">
        <v>10</v>
      </c>
      <c r="L14" s="25"/>
      <c r="M14" s="25">
        <v>15</v>
      </c>
      <c r="N14" s="25"/>
      <c r="O14" s="25"/>
      <c r="P14" s="25">
        <v>3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95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66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18</v>
      </c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15</v>
      </c>
      <c r="E17" s="31">
        <f t="shared" si="0"/>
        <v>0</v>
      </c>
      <c r="F17" s="31">
        <f t="shared" si="0"/>
        <v>7</v>
      </c>
      <c r="G17" s="31">
        <f t="shared" si="0"/>
        <v>0</v>
      </c>
      <c r="H17" s="31">
        <f t="shared" si="0"/>
        <v>25</v>
      </c>
      <c r="I17" s="31">
        <f t="shared" si="0"/>
        <v>35</v>
      </c>
      <c r="J17" s="31">
        <f t="shared" si="0"/>
        <v>40</v>
      </c>
      <c r="K17" s="31">
        <f t="shared" si="0"/>
        <v>55</v>
      </c>
      <c r="L17" s="31">
        <f t="shared" si="0"/>
        <v>50</v>
      </c>
      <c r="M17" s="31">
        <f t="shared" si="0"/>
        <v>0</v>
      </c>
      <c r="N17" s="31">
        <f t="shared" si="0"/>
        <v>30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35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1.4999999999999999E-2</v>
      </c>
      <c r="E18" s="33">
        <f>+(A17*E17)/1000</f>
        <v>0</v>
      </c>
      <c r="F18" s="33">
        <f>+(A17*F17)/1000</f>
        <v>7.0000000000000001E-3</v>
      </c>
      <c r="G18" s="33">
        <f>+(A17*G17)</f>
        <v>0</v>
      </c>
      <c r="H18" s="33">
        <f>+(A17*H17)/1000</f>
        <v>2.5000000000000001E-2</v>
      </c>
      <c r="I18" s="33">
        <f>+(A17*I17)/1000</f>
        <v>3.5000000000000003E-2</v>
      </c>
      <c r="J18" s="33">
        <f>+(A17*J17)/1000</f>
        <v>0.04</v>
      </c>
      <c r="K18" s="33">
        <f>+(A17*K17)/1000</f>
        <v>5.5E-2</v>
      </c>
      <c r="L18" s="33">
        <f>+(A17*L17)/1000</f>
        <v>0.05</v>
      </c>
      <c r="M18" s="33">
        <f>+(A17*M17)/1000</f>
        <v>0</v>
      </c>
      <c r="N18" s="33">
        <f>+(A17*N17)/1000</f>
        <v>0.03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3.5000000000000003E-2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5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100</v>
      </c>
      <c r="K19" s="34">
        <f t="shared" si="1"/>
        <v>10</v>
      </c>
      <c r="L19" s="34">
        <f t="shared" si="1"/>
        <v>0</v>
      </c>
      <c r="M19" s="34">
        <f t="shared" si="1"/>
        <v>15</v>
      </c>
      <c r="N19" s="34">
        <f>SUM(N13:N16)</f>
        <v>0</v>
      </c>
      <c r="O19" s="34">
        <f t="shared" si="1"/>
        <v>18</v>
      </c>
      <c r="P19" s="34">
        <f t="shared" si="1"/>
        <v>3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5.0000000000000001E-3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0.1</v>
      </c>
      <c r="K20" s="36">
        <f>+(A19*K19)/1000</f>
        <v>0.01</v>
      </c>
      <c r="L20" s="36">
        <f>+(A19*L19)/1000</f>
        <v>0</v>
      </c>
      <c r="M20" s="36">
        <f>+(A19*M19)/1000</f>
        <v>1.4999999999999999E-2</v>
      </c>
      <c r="N20" s="36">
        <f>+(A19*N19)/1000</f>
        <v>0</v>
      </c>
      <c r="O20" s="36">
        <f>+(A19*O19)/1000</f>
        <v>1.7999999999999999E-2</v>
      </c>
      <c r="P20" s="36">
        <f>+(A19*P19)/1000</f>
        <v>3.0000000000000001E-3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5.0000000000000001E-3</v>
      </c>
      <c r="F21" s="38">
        <f t="shared" si="2"/>
        <v>7.0000000000000001E-3</v>
      </c>
      <c r="G21" s="38">
        <f t="shared" si="2"/>
        <v>0</v>
      </c>
      <c r="H21" s="38">
        <f t="shared" si="2"/>
        <v>2.5000000000000001E-2</v>
      </c>
      <c r="I21" s="38">
        <f t="shared" si="2"/>
        <v>3.5000000000000003E-2</v>
      </c>
      <c r="J21" s="38">
        <f t="shared" si="2"/>
        <v>0.14000000000000001</v>
      </c>
      <c r="K21" s="38">
        <f t="shared" si="2"/>
        <v>6.5000000000000002E-2</v>
      </c>
      <c r="L21" s="38">
        <f t="shared" si="2"/>
        <v>0.05</v>
      </c>
      <c r="M21" s="38">
        <f t="shared" si="2"/>
        <v>1.4999999999999999E-2</v>
      </c>
      <c r="N21" s="38">
        <f t="shared" si="2"/>
        <v>0.03</v>
      </c>
      <c r="O21" s="38">
        <f t="shared" si="2"/>
        <v>1.7999999999999999E-2</v>
      </c>
      <c r="P21" s="38">
        <f t="shared" si="2"/>
        <v>3.0000000000000001E-3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3.5000000000000003E-2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574</v>
      </c>
      <c r="E22" s="40">
        <v>4320</v>
      </c>
      <c r="F22" s="40">
        <v>1584</v>
      </c>
      <c r="G22" s="40">
        <v>59</v>
      </c>
      <c r="H22" s="40">
        <v>360</v>
      </c>
      <c r="I22" s="40">
        <v>1200</v>
      </c>
      <c r="J22" s="40">
        <v>264</v>
      </c>
      <c r="K22" s="40">
        <v>714</v>
      </c>
      <c r="L22" s="40">
        <v>240</v>
      </c>
      <c r="M22" s="40">
        <v>187</v>
      </c>
      <c r="N22" s="40">
        <v>2874</v>
      </c>
      <c r="O22" s="40">
        <v>1930</v>
      </c>
      <c r="P22" s="40">
        <v>198</v>
      </c>
      <c r="Q22" s="40">
        <v>145</v>
      </c>
      <c r="R22" s="40">
        <v>198</v>
      </c>
      <c r="S22" s="40">
        <v>508</v>
      </c>
      <c r="T22" s="40">
        <v>219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0</v>
      </c>
      <c r="F23" s="42">
        <f t="shared" si="3"/>
        <v>11.088000000000001</v>
      </c>
      <c r="G23" s="42">
        <f t="shared" si="3"/>
        <v>0</v>
      </c>
      <c r="H23" s="42">
        <f t="shared" si="3"/>
        <v>9</v>
      </c>
      <c r="I23" s="42">
        <f t="shared" si="3"/>
        <v>42.000000000000007</v>
      </c>
      <c r="J23" s="42">
        <f t="shared" si="3"/>
        <v>10.56</v>
      </c>
      <c r="K23" s="42">
        <f t="shared" si="3"/>
        <v>39.270000000000003</v>
      </c>
      <c r="L23" s="42">
        <f t="shared" si="3"/>
        <v>12</v>
      </c>
      <c r="M23" s="42">
        <f t="shared" si="3"/>
        <v>0</v>
      </c>
      <c r="N23" s="42">
        <f t="shared" si="3"/>
        <v>86.22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13.860000000000001</v>
      </c>
      <c r="S23" s="42">
        <f t="shared" si="3"/>
        <v>35.56</v>
      </c>
      <c r="T23" s="42">
        <f t="shared" si="3"/>
        <v>7.6650000000000009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296.39800000000008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21.6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26.400000000000002</v>
      </c>
      <c r="K24" s="42">
        <f t="shared" si="4"/>
        <v>7.1400000000000006</v>
      </c>
      <c r="L24" s="42">
        <f t="shared" si="4"/>
        <v>0</v>
      </c>
      <c r="M24" s="42">
        <f t="shared" si="4"/>
        <v>2.8049999999999997</v>
      </c>
      <c r="N24" s="42">
        <f t="shared" si="4"/>
        <v>0</v>
      </c>
      <c r="O24" s="42">
        <f t="shared" si="4"/>
        <v>34.739999999999995</v>
      </c>
      <c r="P24" s="42">
        <f t="shared" si="4"/>
        <v>0.59399999999999997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103.199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21.6</v>
      </c>
      <c r="F25" s="44">
        <f t="shared" si="5"/>
        <v>11.088000000000001</v>
      </c>
      <c r="G25" s="44">
        <f t="shared" si="5"/>
        <v>0</v>
      </c>
      <c r="H25" s="44">
        <f t="shared" si="5"/>
        <v>9</v>
      </c>
      <c r="I25" s="44">
        <f t="shared" si="5"/>
        <v>42.000000000000007</v>
      </c>
      <c r="J25" s="44">
        <f t="shared" si="5"/>
        <v>36.96</v>
      </c>
      <c r="K25" s="44">
        <f t="shared" si="5"/>
        <v>46.410000000000004</v>
      </c>
      <c r="L25" s="44">
        <f t="shared" si="5"/>
        <v>12</v>
      </c>
      <c r="M25" s="44">
        <f t="shared" si="5"/>
        <v>2.8049999999999997</v>
      </c>
      <c r="N25" s="44">
        <f t="shared" si="5"/>
        <v>86.22</v>
      </c>
      <c r="O25" s="44">
        <f t="shared" si="5"/>
        <v>34.739999999999995</v>
      </c>
      <c r="P25" s="44">
        <f t="shared" si="5"/>
        <v>0.59399999999999997</v>
      </c>
      <c r="Q25" s="44">
        <f t="shared" si="5"/>
        <v>0.72499999999999998</v>
      </c>
      <c r="R25" s="44">
        <f t="shared" si="5"/>
        <v>13.860000000000001</v>
      </c>
      <c r="S25" s="44">
        <f t="shared" si="5"/>
        <v>35.56</v>
      </c>
      <c r="T25" s="44">
        <f t="shared" si="5"/>
        <v>7.6650000000000009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399.59700000000004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43196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2.25" thickBot="1" x14ac:dyDescent="0.2">
      <c r="A34" s="64"/>
      <c r="B34" s="65"/>
      <c r="C34" s="16" t="s">
        <v>41</v>
      </c>
      <c r="D34" s="18" t="s">
        <v>50</v>
      </c>
      <c r="E34" s="18" t="s">
        <v>27</v>
      </c>
      <c r="F34" s="18" t="s">
        <v>28</v>
      </c>
      <c r="G34" s="18" t="s">
        <v>34</v>
      </c>
      <c r="H34" s="18" t="s">
        <v>46</v>
      </c>
      <c r="I34" s="18" t="s">
        <v>29</v>
      </c>
      <c r="J34" s="18" t="s">
        <v>36</v>
      </c>
      <c r="K34" s="18" t="s">
        <v>26</v>
      </c>
      <c r="L34" s="18" t="s">
        <v>37</v>
      </c>
      <c r="M34" s="18" t="s">
        <v>32</v>
      </c>
      <c r="N34" s="18" t="s">
        <v>31</v>
      </c>
      <c r="O34" s="18" t="s">
        <v>60</v>
      </c>
      <c r="P34" s="18" t="s">
        <v>39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51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126</v>
      </c>
      <c r="C36" s="25"/>
      <c r="D36" s="25"/>
      <c r="E36" s="25"/>
      <c r="F36" s="25"/>
      <c r="G36" s="25">
        <v>25</v>
      </c>
      <c r="H36" s="25"/>
      <c r="I36" s="25">
        <v>18</v>
      </c>
      <c r="J36" s="25" t="s">
        <v>112</v>
      </c>
      <c r="K36" s="25">
        <v>5</v>
      </c>
      <c r="L36" s="25">
        <v>28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28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25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44</v>
      </c>
      <c r="C39" s="22"/>
      <c r="D39" s="22">
        <v>10</v>
      </c>
      <c r="E39" s="22"/>
      <c r="F39" s="22"/>
      <c r="G39" s="22"/>
      <c r="H39" s="22"/>
      <c r="I39" s="22"/>
      <c r="J39" s="22"/>
      <c r="K39" s="22">
        <v>3</v>
      </c>
      <c r="L39" s="22"/>
      <c r="M39" s="22">
        <v>20</v>
      </c>
      <c r="N39" s="22">
        <v>30</v>
      </c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99</v>
      </c>
      <c r="C40" s="25"/>
      <c r="D40" s="25"/>
      <c r="E40" s="25">
        <v>12</v>
      </c>
      <c r="F40" s="25"/>
      <c r="G40" s="25"/>
      <c r="H40" s="25">
        <v>250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76</v>
      </c>
      <c r="C41" s="25">
        <v>60</v>
      </c>
      <c r="D41" s="25"/>
      <c r="E41" s="25"/>
      <c r="F41" s="25">
        <v>10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50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15</v>
      </c>
      <c r="G47" s="31">
        <f t="shared" si="6"/>
        <v>25</v>
      </c>
      <c r="H47" s="31">
        <f t="shared" si="6"/>
        <v>0</v>
      </c>
      <c r="I47" s="31">
        <f t="shared" si="6"/>
        <v>18</v>
      </c>
      <c r="J47" s="31">
        <f t="shared" si="6"/>
        <v>0</v>
      </c>
      <c r="K47" s="31">
        <f t="shared" si="6"/>
        <v>5</v>
      </c>
      <c r="L47" s="31">
        <f t="shared" si="6"/>
        <v>28</v>
      </c>
      <c r="M47" s="31">
        <f t="shared" si="6"/>
        <v>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0.05</v>
      </c>
      <c r="D48" s="33">
        <f>+(A47*D47)/1000</f>
        <v>0</v>
      </c>
      <c r="E48" s="33">
        <f>+(A47*E47)/1000</f>
        <v>0</v>
      </c>
      <c r="F48" s="33">
        <f>+(A47*F47)/1000</f>
        <v>1.4999999999999999E-2</v>
      </c>
      <c r="G48" s="33">
        <f>+(A47*G47)/1000</f>
        <v>2.5000000000000001E-2</v>
      </c>
      <c r="H48" s="33">
        <f>+(A47*H47)/1000</f>
        <v>0</v>
      </c>
      <c r="I48" s="33">
        <f>+(A47*I47)/1000</f>
        <v>1.7999999999999999E-2</v>
      </c>
      <c r="J48" s="33">
        <f>+(A47*J47)/1000</f>
        <v>0</v>
      </c>
      <c r="K48" s="33">
        <f>+(A47*K47)/1000</f>
        <v>5.0000000000000001E-3</v>
      </c>
      <c r="L48" s="33">
        <f>+(A47*L47)/1000</f>
        <v>2.8000000000000001E-2</v>
      </c>
      <c r="M48" s="33">
        <f>+(A47*M47)/1000</f>
        <v>0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10</v>
      </c>
      <c r="E49" s="34">
        <f t="shared" si="7"/>
        <v>12</v>
      </c>
      <c r="F49" s="34">
        <f t="shared" si="7"/>
        <v>10</v>
      </c>
      <c r="G49" s="34">
        <f t="shared" si="7"/>
        <v>0</v>
      </c>
      <c r="H49" s="34">
        <f t="shared" si="7"/>
        <v>250</v>
      </c>
      <c r="I49" s="34">
        <f t="shared" si="7"/>
        <v>0</v>
      </c>
      <c r="J49" s="34">
        <f t="shared" si="7"/>
        <v>0</v>
      </c>
      <c r="K49" s="34">
        <f t="shared" si="7"/>
        <v>3</v>
      </c>
      <c r="L49" s="34">
        <f t="shared" si="7"/>
        <v>0</v>
      </c>
      <c r="M49" s="34">
        <f t="shared" si="7"/>
        <v>20</v>
      </c>
      <c r="N49" s="34">
        <f t="shared" si="7"/>
        <v>30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0.01</v>
      </c>
      <c r="E50" s="36">
        <f>+(A49*E49)/1000</f>
        <v>1.2E-2</v>
      </c>
      <c r="F50" s="36">
        <f>+(A49*F49)/1000</f>
        <v>0.01</v>
      </c>
      <c r="G50" s="36">
        <f>+(A49*G49)/1000</f>
        <v>0</v>
      </c>
      <c r="H50" s="36">
        <f>+(A49*H49)/1000</f>
        <v>0.25</v>
      </c>
      <c r="I50" s="36">
        <f>+(A49*I49)/1000</f>
        <v>0</v>
      </c>
      <c r="J50" s="36">
        <f>+(A49*J49)/1000</f>
        <v>0</v>
      </c>
      <c r="K50" s="36">
        <f>+(A49*K49)/1000</f>
        <v>3.0000000000000001E-3</v>
      </c>
      <c r="L50" s="36">
        <f>+(A49*L49)/1000</f>
        <v>0</v>
      </c>
      <c r="M50" s="36">
        <f>+(A49*M49)/1000</f>
        <v>0.02</v>
      </c>
      <c r="N50" s="36">
        <f>+(A49*N49)/1000</f>
        <v>0.03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0.11</v>
      </c>
      <c r="D51" s="38">
        <f t="shared" ref="D51:X51" si="8">+D50+D48</f>
        <v>0.01</v>
      </c>
      <c r="E51" s="38">
        <f t="shared" si="8"/>
        <v>1.2E-2</v>
      </c>
      <c r="F51" s="38">
        <f t="shared" si="8"/>
        <v>2.5000000000000001E-2</v>
      </c>
      <c r="G51" s="38">
        <f t="shared" si="8"/>
        <v>2.5000000000000001E-2</v>
      </c>
      <c r="H51" s="38">
        <f t="shared" si="8"/>
        <v>0.25</v>
      </c>
      <c r="I51" s="38">
        <f t="shared" si="8"/>
        <v>1.7999999999999999E-2</v>
      </c>
      <c r="J51" s="38">
        <f t="shared" si="8"/>
        <v>0</v>
      </c>
      <c r="K51" s="38">
        <f t="shared" si="8"/>
        <v>8.0000000000000002E-3</v>
      </c>
      <c r="L51" s="38">
        <f t="shared" si="8"/>
        <v>2.8000000000000001E-2</v>
      </c>
      <c r="M51" s="38">
        <f t="shared" si="8"/>
        <v>0.02</v>
      </c>
      <c r="N51" s="38">
        <f t="shared" si="8"/>
        <v>0.03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674</v>
      </c>
      <c r="E52" s="40">
        <v>4320</v>
      </c>
      <c r="F52" s="40">
        <v>1584</v>
      </c>
      <c r="G52" s="40">
        <v>264</v>
      </c>
      <c r="H52" s="40">
        <v>167</v>
      </c>
      <c r="I52" s="40">
        <v>360</v>
      </c>
      <c r="J52" s="40">
        <v>59</v>
      </c>
      <c r="K52" s="40">
        <v>574</v>
      </c>
      <c r="L52" s="40">
        <v>198</v>
      </c>
      <c r="M52" s="40">
        <v>142</v>
      </c>
      <c r="N52" s="40">
        <v>219</v>
      </c>
      <c r="O52" s="40">
        <v>534</v>
      </c>
      <c r="P52" s="40">
        <v>145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12.4</v>
      </c>
      <c r="D53" s="42">
        <f>SUM(D48*D52)</f>
        <v>0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6.6000000000000005</v>
      </c>
      <c r="H53" s="42">
        <f t="shared" si="9"/>
        <v>0</v>
      </c>
      <c r="I53" s="42">
        <f t="shared" si="9"/>
        <v>6.4799999999999995</v>
      </c>
      <c r="J53" s="42">
        <f t="shared" si="9"/>
        <v>0</v>
      </c>
      <c r="K53" s="42">
        <f t="shared" si="9"/>
        <v>2.87</v>
      </c>
      <c r="L53" s="42">
        <f t="shared" si="9"/>
        <v>5.5440000000000005</v>
      </c>
      <c r="M53" s="42">
        <f t="shared" si="9"/>
        <v>0</v>
      </c>
      <c r="N53" s="42">
        <f t="shared" si="9"/>
        <v>0</v>
      </c>
      <c r="O53" s="42">
        <f t="shared" si="9"/>
        <v>37.380000000000003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95.033999999999992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6.74</v>
      </c>
      <c r="E54" s="42">
        <f t="shared" ref="E54:X54" si="10">SUM(E50*E52)</f>
        <v>51.84</v>
      </c>
      <c r="F54" s="42">
        <f t="shared" si="10"/>
        <v>15.84</v>
      </c>
      <c r="G54" s="42">
        <f t="shared" si="10"/>
        <v>0</v>
      </c>
      <c r="H54" s="42">
        <f t="shared" si="10"/>
        <v>41.75</v>
      </c>
      <c r="I54" s="42">
        <f t="shared" si="10"/>
        <v>0</v>
      </c>
      <c r="J54" s="42">
        <f t="shared" si="10"/>
        <v>0</v>
      </c>
      <c r="K54" s="42">
        <f t="shared" si="10"/>
        <v>1.722</v>
      </c>
      <c r="L54" s="42">
        <f t="shared" si="10"/>
        <v>0</v>
      </c>
      <c r="M54" s="42">
        <f t="shared" si="10"/>
        <v>2.84</v>
      </c>
      <c r="N54" s="42">
        <f t="shared" si="10"/>
        <v>6.5699999999999994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142.18200000000002</v>
      </c>
    </row>
    <row r="55" spans="1:25" x14ac:dyDescent="0.15">
      <c r="A55" s="75" t="s">
        <v>10</v>
      </c>
      <c r="B55" s="76"/>
      <c r="C55" s="44">
        <f>SUM(C53:C54)</f>
        <v>27.28</v>
      </c>
      <c r="D55" s="44">
        <f t="shared" ref="D55:X55" si="11">+D51*D52</f>
        <v>6.74</v>
      </c>
      <c r="E55" s="44">
        <f t="shared" si="11"/>
        <v>51.84</v>
      </c>
      <c r="F55" s="44">
        <f t="shared" si="11"/>
        <v>39.6</v>
      </c>
      <c r="G55" s="44">
        <f t="shared" si="11"/>
        <v>6.6000000000000005</v>
      </c>
      <c r="H55" s="44">
        <f t="shared" si="11"/>
        <v>41.75</v>
      </c>
      <c r="I55" s="44">
        <f t="shared" si="11"/>
        <v>6.4799999999999995</v>
      </c>
      <c r="J55" s="44">
        <f t="shared" si="11"/>
        <v>0</v>
      </c>
      <c r="K55" s="44">
        <f t="shared" si="11"/>
        <v>4.5920000000000005</v>
      </c>
      <c r="L55" s="44">
        <f t="shared" si="11"/>
        <v>5.5440000000000005</v>
      </c>
      <c r="M55" s="44">
        <f t="shared" si="11"/>
        <v>2.84</v>
      </c>
      <c r="N55" s="44">
        <f t="shared" si="11"/>
        <v>6.5699999999999994</v>
      </c>
      <c r="O55" s="44">
        <f t="shared" si="11"/>
        <v>37.380000000000003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237.21600000000001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43197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41</v>
      </c>
      <c r="D4" s="17" t="s">
        <v>27</v>
      </c>
      <c r="E4" s="18" t="s">
        <v>28</v>
      </c>
      <c r="F4" s="18" t="s">
        <v>29</v>
      </c>
      <c r="G4" s="18" t="s">
        <v>64</v>
      </c>
      <c r="H4" s="18" t="s">
        <v>31</v>
      </c>
      <c r="I4" s="19" t="s">
        <v>86</v>
      </c>
      <c r="J4" s="18" t="s">
        <v>47</v>
      </c>
      <c r="K4" s="18" t="s">
        <v>46</v>
      </c>
      <c r="L4" s="18" t="s">
        <v>56</v>
      </c>
      <c r="M4" s="18" t="s">
        <v>131</v>
      </c>
      <c r="N4" s="19" t="s">
        <v>37</v>
      </c>
      <c r="O4" s="18" t="s">
        <v>26</v>
      </c>
      <c r="P4" s="18" t="s">
        <v>38</v>
      </c>
      <c r="Q4" s="18" t="s">
        <v>82</v>
      </c>
      <c r="R4" s="18" t="s">
        <v>39</v>
      </c>
      <c r="S4" s="18" t="s">
        <v>155</v>
      </c>
      <c r="T4" s="18"/>
      <c r="U4" s="19"/>
      <c r="V4" s="20"/>
      <c r="W4" s="17"/>
      <c r="X4" s="17"/>
      <c r="Y4" s="15"/>
    </row>
    <row r="5" spans="1:25" ht="11.25" customHeight="1" x14ac:dyDescent="0.15">
      <c r="A5" s="69" t="s">
        <v>4</v>
      </c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50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129</v>
      </c>
      <c r="C6" s="25"/>
      <c r="D6" s="25"/>
      <c r="E6" s="25"/>
      <c r="F6" s="25">
        <v>15</v>
      </c>
      <c r="G6" s="25">
        <v>120</v>
      </c>
      <c r="H6" s="25"/>
      <c r="I6" s="25">
        <v>25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164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130</v>
      </c>
      <c r="C9" s="22"/>
      <c r="D9" s="22"/>
      <c r="E9" s="22"/>
      <c r="F9" s="22"/>
      <c r="G9" s="22"/>
      <c r="H9" s="22">
        <v>15</v>
      </c>
      <c r="I9" s="22"/>
      <c r="J9" s="22">
        <v>30</v>
      </c>
      <c r="K9" s="22"/>
      <c r="L9" s="22">
        <v>5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59</v>
      </c>
      <c r="C10" s="25"/>
      <c r="D10" s="25">
        <v>12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ht="11.25" thickBot="1" x14ac:dyDescent="0.2">
      <c r="A11" s="70"/>
      <c r="B11" s="30" t="s">
        <v>25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1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thickBot="1" x14ac:dyDescent="0.2">
      <c r="A13" s="69" t="s">
        <v>6</v>
      </c>
      <c r="B13" s="21" t="s">
        <v>28</v>
      </c>
      <c r="C13" s="28"/>
      <c r="D13" s="28"/>
      <c r="E13" s="28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161</v>
      </c>
      <c r="C14" s="25"/>
      <c r="D14" s="25">
        <v>5</v>
      </c>
      <c r="E14" s="25"/>
      <c r="F14" s="25"/>
      <c r="G14" s="25"/>
      <c r="H14" s="25">
        <v>10</v>
      </c>
      <c r="I14" s="25"/>
      <c r="J14" s="25"/>
      <c r="K14" s="25">
        <v>25</v>
      </c>
      <c r="L14" s="25">
        <v>5</v>
      </c>
      <c r="M14" s="25">
        <v>20</v>
      </c>
      <c r="N14" s="25">
        <v>3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41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155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>
        <v>30</v>
      </c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12</v>
      </c>
      <c r="E17" s="31">
        <f t="shared" si="0"/>
        <v>7</v>
      </c>
      <c r="F17" s="31">
        <f t="shared" si="0"/>
        <v>15</v>
      </c>
      <c r="G17" s="31">
        <f t="shared" si="0"/>
        <v>120</v>
      </c>
      <c r="H17" s="31">
        <f t="shared" si="0"/>
        <v>15</v>
      </c>
      <c r="I17" s="31">
        <f t="shared" si="0"/>
        <v>25</v>
      </c>
      <c r="J17" s="31">
        <f t="shared" si="0"/>
        <v>30</v>
      </c>
      <c r="K17" s="31">
        <f t="shared" si="0"/>
        <v>250</v>
      </c>
      <c r="L17" s="31">
        <f t="shared" si="0"/>
        <v>5</v>
      </c>
      <c r="M17" s="31">
        <f t="shared" si="0"/>
        <v>0</v>
      </c>
      <c r="N17" s="31">
        <f t="shared" si="0"/>
        <v>0</v>
      </c>
      <c r="O17" s="31">
        <f t="shared" si="0"/>
        <v>7</v>
      </c>
      <c r="P17" s="31">
        <f t="shared" si="0"/>
        <v>60</v>
      </c>
      <c r="Q17" s="31">
        <f t="shared" si="0"/>
        <v>50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1.2E-2</v>
      </c>
      <c r="E18" s="33">
        <f>+(A17*E17)/1000</f>
        <v>7.0000000000000001E-3</v>
      </c>
      <c r="F18" s="33">
        <f>+(A17*F17)/1000</f>
        <v>1.4999999999999999E-2</v>
      </c>
      <c r="G18" s="33">
        <f>+(A17*G17)/1000</f>
        <v>0.12</v>
      </c>
      <c r="H18" s="33">
        <f>+(A17*H17)/1000</f>
        <v>1.4999999999999999E-2</v>
      </c>
      <c r="I18" s="33">
        <f>+(A17*I17)/1000</f>
        <v>2.5000000000000001E-2</v>
      </c>
      <c r="J18" s="33">
        <f>+(A17*J17)/1000</f>
        <v>0.03</v>
      </c>
      <c r="K18" s="33">
        <f>+(A17*K17)/1000</f>
        <v>0.25</v>
      </c>
      <c r="L18" s="33">
        <f>+(A17*L17)/1000</f>
        <v>5.0000000000000001E-3</v>
      </c>
      <c r="M18" s="33">
        <f>+(A17*M17)/1000</f>
        <v>0</v>
      </c>
      <c r="N18" s="33">
        <f>+(A17*N17)/1000</f>
        <v>0</v>
      </c>
      <c r="O18" s="33">
        <f>+(A17*O17)/1000</f>
        <v>7.0000000000000001E-3</v>
      </c>
      <c r="P18" s="33">
        <f>+(A17*P17)/1000</f>
        <v>0.06</v>
      </c>
      <c r="Q18" s="33">
        <f>+(A17*Q17)/1000</f>
        <v>0.05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10</v>
      </c>
      <c r="I19" s="34">
        <f t="shared" si="1"/>
        <v>0</v>
      </c>
      <c r="J19" s="34">
        <f t="shared" si="1"/>
        <v>0</v>
      </c>
      <c r="K19" s="34">
        <f t="shared" si="1"/>
        <v>25</v>
      </c>
      <c r="L19" s="34">
        <f t="shared" si="1"/>
        <v>5</v>
      </c>
      <c r="M19" s="34">
        <f t="shared" si="1"/>
        <v>20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0.01</v>
      </c>
      <c r="I20" s="36">
        <f>+(A19*I19)/1000</f>
        <v>0</v>
      </c>
      <c r="J20" s="36">
        <f>+(A19*J19)/1000</f>
        <v>0</v>
      </c>
      <c r="K20" s="36">
        <f>+(A19*K19)/1000</f>
        <v>2.5000000000000001E-2</v>
      </c>
      <c r="L20" s="36">
        <f>+(A19*L19)/1000</f>
        <v>5.0000000000000001E-3</v>
      </c>
      <c r="M20" s="36">
        <f>+(A19*M19)/1000</f>
        <v>0.02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1.7000000000000001E-2</v>
      </c>
      <c r="E21" s="38">
        <f t="shared" si="2"/>
        <v>1.4E-2</v>
      </c>
      <c r="F21" s="38">
        <f t="shared" si="2"/>
        <v>1.4999999999999999E-2</v>
      </c>
      <c r="G21" s="38">
        <f t="shared" si="2"/>
        <v>0.12</v>
      </c>
      <c r="H21" s="38">
        <f t="shared" si="2"/>
        <v>2.5000000000000001E-2</v>
      </c>
      <c r="I21" s="38">
        <f t="shared" si="2"/>
        <v>2.5000000000000001E-2</v>
      </c>
      <c r="J21" s="38">
        <f t="shared" si="2"/>
        <v>0.03</v>
      </c>
      <c r="K21" s="38">
        <f t="shared" si="2"/>
        <v>0.27500000000000002</v>
      </c>
      <c r="L21" s="38">
        <f t="shared" si="2"/>
        <v>0.01</v>
      </c>
      <c r="M21" s="38">
        <f t="shared" si="2"/>
        <v>0.02</v>
      </c>
      <c r="N21" s="38">
        <f t="shared" si="2"/>
        <v>3.0000000000000001E-3</v>
      </c>
      <c r="O21" s="38">
        <f t="shared" si="2"/>
        <v>7.0000000000000001E-3</v>
      </c>
      <c r="P21" s="38">
        <f t="shared" si="2"/>
        <v>0.06</v>
      </c>
      <c r="Q21" s="38">
        <f t="shared" si="2"/>
        <v>0.05</v>
      </c>
      <c r="R21" s="38">
        <f t="shared" si="2"/>
        <v>5.0000000000000001E-3</v>
      </c>
      <c r="S21" s="38">
        <f t="shared" si="2"/>
        <v>0.03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4320</v>
      </c>
      <c r="E22" s="40">
        <v>1584</v>
      </c>
      <c r="F22" s="40">
        <v>360</v>
      </c>
      <c r="G22" s="40">
        <v>288</v>
      </c>
      <c r="H22" s="40">
        <v>219</v>
      </c>
      <c r="I22" s="40">
        <v>888</v>
      </c>
      <c r="J22" s="40">
        <v>3248</v>
      </c>
      <c r="K22" s="40">
        <v>167</v>
      </c>
      <c r="L22" s="40">
        <v>216</v>
      </c>
      <c r="M22" s="40">
        <v>474</v>
      </c>
      <c r="N22" s="40">
        <v>198</v>
      </c>
      <c r="O22" s="40">
        <v>574</v>
      </c>
      <c r="P22" s="40">
        <v>198</v>
      </c>
      <c r="Q22" s="40">
        <v>508</v>
      </c>
      <c r="R22" s="40">
        <v>145</v>
      </c>
      <c r="S22" s="40">
        <v>877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51.84</v>
      </c>
      <c r="E23" s="42">
        <f t="shared" ref="E23:X23" si="3">SUM(E18*E22)</f>
        <v>11.088000000000001</v>
      </c>
      <c r="F23" s="42">
        <f t="shared" si="3"/>
        <v>5.3999999999999995</v>
      </c>
      <c r="G23" s="42">
        <f t="shared" si="3"/>
        <v>34.56</v>
      </c>
      <c r="H23" s="42">
        <f t="shared" si="3"/>
        <v>3.2849999999999997</v>
      </c>
      <c r="I23" s="42">
        <f t="shared" si="3"/>
        <v>22.200000000000003</v>
      </c>
      <c r="J23" s="42">
        <f t="shared" si="3"/>
        <v>97.44</v>
      </c>
      <c r="K23" s="42">
        <f t="shared" si="3"/>
        <v>41.75</v>
      </c>
      <c r="L23" s="42">
        <f t="shared" si="3"/>
        <v>1.08</v>
      </c>
      <c r="M23" s="42">
        <f t="shared" si="3"/>
        <v>0</v>
      </c>
      <c r="N23" s="42">
        <f t="shared" si="3"/>
        <v>0</v>
      </c>
      <c r="O23" s="42">
        <f t="shared" si="3"/>
        <v>4.0179999999999998</v>
      </c>
      <c r="P23" s="42">
        <f t="shared" si="3"/>
        <v>11.879999999999999</v>
      </c>
      <c r="Q23" s="42">
        <f t="shared" si="3"/>
        <v>25.400000000000002</v>
      </c>
      <c r="R23" s="42">
        <f t="shared" si="3"/>
        <v>0.72499999999999998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330.50599999999997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21.6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2.19</v>
      </c>
      <c r="I24" s="42">
        <f t="shared" si="4"/>
        <v>0</v>
      </c>
      <c r="J24" s="42">
        <f t="shared" si="4"/>
        <v>0</v>
      </c>
      <c r="K24" s="42">
        <f t="shared" si="4"/>
        <v>4.1749999999999998</v>
      </c>
      <c r="L24" s="42">
        <f t="shared" si="4"/>
        <v>1.08</v>
      </c>
      <c r="M24" s="42">
        <f t="shared" si="4"/>
        <v>9.48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26.31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86.436999999999998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73.440000000000012</v>
      </c>
      <c r="E25" s="44">
        <f t="shared" si="5"/>
        <v>22.176000000000002</v>
      </c>
      <c r="F25" s="44">
        <f t="shared" si="5"/>
        <v>5.3999999999999995</v>
      </c>
      <c r="G25" s="44">
        <f t="shared" si="5"/>
        <v>34.56</v>
      </c>
      <c r="H25" s="44">
        <f t="shared" si="5"/>
        <v>5.4750000000000005</v>
      </c>
      <c r="I25" s="44">
        <f t="shared" si="5"/>
        <v>22.200000000000003</v>
      </c>
      <c r="J25" s="44">
        <f t="shared" si="5"/>
        <v>97.44</v>
      </c>
      <c r="K25" s="44">
        <f t="shared" si="5"/>
        <v>45.925000000000004</v>
      </c>
      <c r="L25" s="44">
        <f t="shared" si="5"/>
        <v>2.16</v>
      </c>
      <c r="M25" s="44">
        <f t="shared" si="5"/>
        <v>9.48</v>
      </c>
      <c r="N25" s="44">
        <f t="shared" si="5"/>
        <v>0.59399999999999997</v>
      </c>
      <c r="O25" s="44">
        <f t="shared" si="5"/>
        <v>4.0179999999999998</v>
      </c>
      <c r="P25" s="44">
        <f t="shared" si="5"/>
        <v>11.879999999999999</v>
      </c>
      <c r="Q25" s="44">
        <f t="shared" si="5"/>
        <v>25.400000000000002</v>
      </c>
      <c r="R25" s="44">
        <f t="shared" si="5"/>
        <v>0.72499999999999998</v>
      </c>
      <c r="S25" s="44">
        <f t="shared" si="5"/>
        <v>26.31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416.94300000000004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43197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3.75" thickBot="1" x14ac:dyDescent="0.2">
      <c r="A34" s="64"/>
      <c r="B34" s="65"/>
      <c r="C34" s="16" t="s">
        <v>41</v>
      </c>
      <c r="D34" s="18" t="s">
        <v>26</v>
      </c>
      <c r="E34" s="18" t="s">
        <v>27</v>
      </c>
      <c r="F34" s="18" t="s">
        <v>28</v>
      </c>
      <c r="G34" s="18" t="s">
        <v>46</v>
      </c>
      <c r="H34" s="18" t="s">
        <v>34</v>
      </c>
      <c r="I34" s="18" t="s">
        <v>33</v>
      </c>
      <c r="J34" s="18" t="s">
        <v>100</v>
      </c>
      <c r="K34" s="18" t="s">
        <v>53</v>
      </c>
      <c r="L34" s="18" t="s">
        <v>52</v>
      </c>
      <c r="M34" s="18" t="s">
        <v>60</v>
      </c>
      <c r="N34" s="18" t="s">
        <v>39</v>
      </c>
      <c r="O34" s="18" t="s">
        <v>37</v>
      </c>
      <c r="P34" s="18" t="s">
        <v>40</v>
      </c>
      <c r="Q34" s="18" t="s">
        <v>153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127</v>
      </c>
      <c r="C36" s="25"/>
      <c r="D36" s="25">
        <v>3</v>
      </c>
      <c r="E36" s="25"/>
      <c r="F36" s="25"/>
      <c r="G36" s="25">
        <v>100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61</v>
      </c>
      <c r="C37" s="25">
        <v>70</v>
      </c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88</v>
      </c>
      <c r="C39" s="22"/>
      <c r="D39" s="22"/>
      <c r="E39" s="22">
        <v>3</v>
      </c>
      <c r="F39" s="22"/>
      <c r="G39" s="22"/>
      <c r="H39" s="22">
        <v>110</v>
      </c>
      <c r="I39" s="22">
        <v>5</v>
      </c>
      <c r="J39" s="22"/>
      <c r="K39" s="22">
        <v>20</v>
      </c>
      <c r="L39" s="22"/>
      <c r="M39" s="22"/>
      <c r="N39" s="22"/>
      <c r="O39" s="22">
        <v>3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128</v>
      </c>
      <c r="C40" s="25"/>
      <c r="D40" s="25">
        <v>15</v>
      </c>
      <c r="E40" s="25"/>
      <c r="F40" s="25"/>
      <c r="G40" s="25"/>
      <c r="H40" s="25"/>
      <c r="I40" s="25"/>
      <c r="J40" s="25">
        <v>45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43</v>
      </c>
      <c r="C41" s="25"/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165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>
        <v>30</v>
      </c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3</v>
      </c>
      <c r="E47" s="31">
        <f t="shared" si="6"/>
        <v>0</v>
      </c>
      <c r="F47" s="31">
        <f t="shared" si="6"/>
        <v>15</v>
      </c>
      <c r="G47" s="31">
        <f t="shared" si="6"/>
        <v>100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3.0000000000000001E-3</v>
      </c>
      <c r="E48" s="33">
        <f>+(A47*E47)/1000</f>
        <v>0</v>
      </c>
      <c r="F48" s="33">
        <f>+(A47*F47)/1000</f>
        <v>1.4999999999999999E-2</v>
      </c>
      <c r="G48" s="33">
        <f>+(A47*G47)/1000</f>
        <v>0.1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15</v>
      </c>
      <c r="E49" s="34">
        <f t="shared" si="7"/>
        <v>3</v>
      </c>
      <c r="F49" s="34">
        <f t="shared" si="7"/>
        <v>15</v>
      </c>
      <c r="G49" s="34">
        <f t="shared" si="7"/>
        <v>0</v>
      </c>
      <c r="H49" s="34">
        <f t="shared" si="7"/>
        <v>110</v>
      </c>
      <c r="I49" s="34">
        <f t="shared" si="7"/>
        <v>5</v>
      </c>
      <c r="J49" s="34">
        <f t="shared" si="7"/>
        <v>45</v>
      </c>
      <c r="K49" s="34">
        <f t="shared" si="7"/>
        <v>20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3</v>
      </c>
      <c r="P49" s="34">
        <f t="shared" si="7"/>
        <v>0</v>
      </c>
      <c r="Q49" s="34">
        <f t="shared" si="7"/>
        <v>30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1.4999999999999999E-2</v>
      </c>
      <c r="E50" s="36">
        <f>+(A49*E49)/1000</f>
        <v>3.0000000000000001E-3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0.11</v>
      </c>
      <c r="I50" s="36">
        <f>+(A49*I49)/1000</f>
        <v>5.0000000000000001E-3</v>
      </c>
      <c r="J50" s="36">
        <f>+(A49*J49)/1000</f>
        <v>4.4999999999999998E-2</v>
      </c>
      <c r="K50" s="36">
        <f>+(A49*K49)/1000</f>
        <v>0.02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3.0000000000000001E-3</v>
      </c>
      <c r="P50" s="36">
        <f>+(A49*P49)/1000</f>
        <v>0</v>
      </c>
      <c r="Q50" s="36">
        <f>+(A49*Q49)/1000</f>
        <v>0.03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1.7999999999999999E-2</v>
      </c>
      <c r="E51" s="38">
        <f t="shared" si="8"/>
        <v>3.0000000000000001E-3</v>
      </c>
      <c r="F51" s="38">
        <f t="shared" si="8"/>
        <v>0.03</v>
      </c>
      <c r="G51" s="38">
        <f t="shared" si="8"/>
        <v>0.1</v>
      </c>
      <c r="H51" s="38">
        <f t="shared" si="8"/>
        <v>0.11</v>
      </c>
      <c r="I51" s="38">
        <f t="shared" si="8"/>
        <v>5.0000000000000001E-3</v>
      </c>
      <c r="J51" s="38">
        <f t="shared" si="8"/>
        <v>4.4999999999999998E-2</v>
      </c>
      <c r="K51" s="38">
        <f t="shared" si="8"/>
        <v>0.02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3.0000000000000001E-3</v>
      </c>
      <c r="P51" s="38">
        <f t="shared" si="8"/>
        <v>0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4320</v>
      </c>
      <c r="F52" s="40">
        <v>1584</v>
      </c>
      <c r="G52" s="40">
        <v>167</v>
      </c>
      <c r="H52" s="40">
        <v>264</v>
      </c>
      <c r="I52" s="40">
        <v>714</v>
      </c>
      <c r="J52" s="40">
        <v>240</v>
      </c>
      <c r="K52" s="40">
        <v>187</v>
      </c>
      <c r="L52" s="40">
        <v>59</v>
      </c>
      <c r="M52" s="40">
        <v>534</v>
      </c>
      <c r="N52" s="40">
        <v>145</v>
      </c>
      <c r="O52" s="40">
        <v>198</v>
      </c>
      <c r="P52" s="40">
        <v>118</v>
      </c>
      <c r="Q52" s="40">
        <v>547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1.722</v>
      </c>
      <c r="E53" s="42">
        <f t="shared" ref="E53:X53" si="9">SUM(E48*E52)</f>
        <v>0</v>
      </c>
      <c r="F53" s="42">
        <f t="shared" si="9"/>
        <v>23.759999999999998</v>
      </c>
      <c r="G53" s="42">
        <f t="shared" si="9"/>
        <v>16.7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32.04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91.581999999999994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12.96</v>
      </c>
      <c r="F54" s="42">
        <f t="shared" si="10"/>
        <v>23.759999999999998</v>
      </c>
      <c r="G54" s="42">
        <f t="shared" si="10"/>
        <v>0</v>
      </c>
      <c r="H54" s="42">
        <f t="shared" si="10"/>
        <v>29.04</v>
      </c>
      <c r="I54" s="42">
        <f t="shared" si="10"/>
        <v>3.5700000000000003</v>
      </c>
      <c r="J54" s="42">
        <f t="shared" si="10"/>
        <v>10.799999999999999</v>
      </c>
      <c r="K54" s="42">
        <f t="shared" si="10"/>
        <v>3.74</v>
      </c>
      <c r="L54" s="42">
        <f t="shared" si="10"/>
        <v>0</v>
      </c>
      <c r="M54" s="42">
        <f t="shared" si="10"/>
        <v>0</v>
      </c>
      <c r="N54" s="42">
        <f t="shared" si="10"/>
        <v>0.435</v>
      </c>
      <c r="O54" s="42">
        <f t="shared" si="10"/>
        <v>0.59399999999999997</v>
      </c>
      <c r="P54" s="42">
        <f t="shared" si="10"/>
        <v>0</v>
      </c>
      <c r="Q54" s="42">
        <f t="shared" si="10"/>
        <v>16.41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124.79899999999998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10.331999999999999</v>
      </c>
      <c r="E55" s="44">
        <f t="shared" si="11"/>
        <v>12.96</v>
      </c>
      <c r="F55" s="44">
        <f t="shared" si="11"/>
        <v>47.519999999999996</v>
      </c>
      <c r="G55" s="44">
        <f t="shared" si="11"/>
        <v>16.7</v>
      </c>
      <c r="H55" s="44">
        <f t="shared" si="11"/>
        <v>29.04</v>
      </c>
      <c r="I55" s="44">
        <f t="shared" si="11"/>
        <v>3.5700000000000003</v>
      </c>
      <c r="J55" s="44">
        <f t="shared" si="11"/>
        <v>10.799999999999999</v>
      </c>
      <c r="K55" s="44">
        <f t="shared" si="11"/>
        <v>3.74</v>
      </c>
      <c r="L55" s="44">
        <f t="shared" si="11"/>
        <v>0</v>
      </c>
      <c r="M55" s="44">
        <f t="shared" si="11"/>
        <v>32.04</v>
      </c>
      <c r="N55" s="44">
        <f t="shared" si="11"/>
        <v>0.435</v>
      </c>
      <c r="O55" s="44">
        <f t="shared" si="11"/>
        <v>0.59399999999999997</v>
      </c>
      <c r="P55" s="44">
        <f t="shared" si="11"/>
        <v>0</v>
      </c>
      <c r="Q55" s="44">
        <f t="shared" si="11"/>
        <v>16.41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216.381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5"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43199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1.5" thickBot="1" x14ac:dyDescent="0.2">
      <c r="A4" s="64"/>
      <c r="B4" s="65"/>
      <c r="C4" s="16" t="s">
        <v>41</v>
      </c>
      <c r="D4" s="17" t="s">
        <v>26</v>
      </c>
      <c r="E4" s="18" t="s">
        <v>28</v>
      </c>
      <c r="F4" s="18" t="s">
        <v>29</v>
      </c>
      <c r="G4" s="18" t="s">
        <v>52</v>
      </c>
      <c r="H4" s="18" t="s">
        <v>47</v>
      </c>
      <c r="I4" s="19" t="s">
        <v>27</v>
      </c>
      <c r="J4" s="18" t="s">
        <v>131</v>
      </c>
      <c r="K4" s="18" t="s">
        <v>37</v>
      </c>
      <c r="L4" s="18" t="s">
        <v>46</v>
      </c>
      <c r="M4" s="18" t="s">
        <v>56</v>
      </c>
      <c r="N4" s="19" t="s">
        <v>57</v>
      </c>
      <c r="O4" s="18" t="s">
        <v>31</v>
      </c>
      <c r="P4" s="18" t="s">
        <v>38</v>
      </c>
      <c r="Q4" s="18" t="s">
        <v>82</v>
      </c>
      <c r="R4" s="18" t="s">
        <v>39</v>
      </c>
      <c r="S4" s="18" t="s">
        <v>35</v>
      </c>
      <c r="T4" s="18" t="s">
        <v>34</v>
      </c>
      <c r="U4" s="19"/>
      <c r="V4" s="20"/>
      <c r="W4" s="17"/>
      <c r="X4" s="17"/>
      <c r="Y4" s="15"/>
    </row>
    <row r="5" spans="1:25" ht="11.25" customHeight="1" x14ac:dyDescent="0.15">
      <c r="A5" s="69" t="s">
        <v>4</v>
      </c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132</v>
      </c>
      <c r="C6" s="25"/>
      <c r="D6" s="25"/>
      <c r="E6" s="25"/>
      <c r="F6" s="25"/>
      <c r="G6" s="25">
        <v>1</v>
      </c>
      <c r="H6" s="25"/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63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45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31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133</v>
      </c>
      <c r="C10" s="25"/>
      <c r="D10" s="25"/>
      <c r="E10" s="25"/>
      <c r="F10" s="25"/>
      <c r="G10" s="25"/>
      <c r="H10" s="25">
        <v>40</v>
      </c>
      <c r="I10" s="25">
        <v>8</v>
      </c>
      <c r="J10" s="25">
        <v>25</v>
      </c>
      <c r="K10" s="25">
        <v>3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28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45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57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34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60</v>
      </c>
      <c r="U14" s="25"/>
      <c r="V14" s="26"/>
      <c r="W14" s="26"/>
      <c r="X14" s="26"/>
      <c r="Y14" s="15"/>
    </row>
    <row r="15" spans="1:25" x14ac:dyDescent="0.15">
      <c r="A15" s="70"/>
      <c r="B15" s="24" t="s">
        <v>107</v>
      </c>
      <c r="C15" s="25"/>
      <c r="D15" s="25">
        <v>13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50</v>
      </c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41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1</v>
      </c>
      <c r="H17" s="31">
        <f t="shared" si="0"/>
        <v>40</v>
      </c>
      <c r="I17" s="31">
        <f t="shared" si="0"/>
        <v>13</v>
      </c>
      <c r="J17" s="31">
        <f t="shared" si="0"/>
        <v>25</v>
      </c>
      <c r="K17" s="31">
        <f t="shared" si="0"/>
        <v>3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60</v>
      </c>
      <c r="Q17" s="31">
        <f t="shared" si="0"/>
        <v>60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</f>
        <v>1</v>
      </c>
      <c r="H18" s="33">
        <f>+(A17*H17)/1000</f>
        <v>0.04</v>
      </c>
      <c r="I18" s="33">
        <f>+(A17*I17)/1000</f>
        <v>1.2999999999999999E-2</v>
      </c>
      <c r="J18" s="33">
        <f>+(A17*J17)/1000</f>
        <v>2.5000000000000001E-2</v>
      </c>
      <c r="K18" s="33">
        <f>+(A17*K17)/1000</f>
        <v>3.0000000000000001E-3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0.06</v>
      </c>
      <c r="Q18" s="33">
        <f>+(A17*Q17)/1000</f>
        <v>0.06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13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50</v>
      </c>
      <c r="T19" s="34">
        <f t="shared" si="1"/>
        <v>60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1.2999999999999999E-2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0.05</v>
      </c>
      <c r="T20" s="36">
        <f>+(A19*T19)/1000</f>
        <v>0.06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1.2999999999999999E-2</v>
      </c>
      <c r="E21" s="38">
        <f t="shared" si="2"/>
        <v>1.4E-2</v>
      </c>
      <c r="F21" s="38">
        <f t="shared" si="2"/>
        <v>0.02</v>
      </c>
      <c r="G21" s="38">
        <f t="shared" si="2"/>
        <v>1</v>
      </c>
      <c r="H21" s="38">
        <f t="shared" si="2"/>
        <v>0.04</v>
      </c>
      <c r="I21" s="38">
        <f t="shared" si="2"/>
        <v>1.2999999999999999E-2</v>
      </c>
      <c r="J21" s="38">
        <f t="shared" si="2"/>
        <v>2.5000000000000001E-2</v>
      </c>
      <c r="K21" s="38">
        <f t="shared" si="2"/>
        <v>3.0000000000000001E-3</v>
      </c>
      <c r="L21" s="38">
        <f t="shared" si="2"/>
        <v>0.02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0.06</v>
      </c>
      <c r="Q21" s="38">
        <f t="shared" si="2"/>
        <v>0.06</v>
      </c>
      <c r="R21" s="38">
        <f t="shared" si="2"/>
        <v>5.0000000000000001E-3</v>
      </c>
      <c r="S21" s="38">
        <f t="shared" si="2"/>
        <v>0.05</v>
      </c>
      <c r="T21" s="38">
        <f t="shared" si="2"/>
        <v>0.06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574</v>
      </c>
      <c r="E22" s="40">
        <v>1584</v>
      </c>
      <c r="F22" s="40">
        <v>360</v>
      </c>
      <c r="G22" s="40">
        <v>59</v>
      </c>
      <c r="H22" s="40">
        <v>2874</v>
      </c>
      <c r="I22" s="40">
        <v>4320</v>
      </c>
      <c r="J22" s="40">
        <v>474</v>
      </c>
      <c r="K22" s="40">
        <v>198</v>
      </c>
      <c r="L22" s="40">
        <v>167</v>
      </c>
      <c r="M22" s="40">
        <v>216</v>
      </c>
      <c r="N22" s="40">
        <v>507</v>
      </c>
      <c r="O22" s="40">
        <v>219</v>
      </c>
      <c r="P22" s="40">
        <v>198</v>
      </c>
      <c r="Q22" s="40">
        <v>504</v>
      </c>
      <c r="R22" s="40">
        <v>145</v>
      </c>
      <c r="S22" s="40">
        <v>240</v>
      </c>
      <c r="T22" s="40">
        <v>264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22.176000000000002</v>
      </c>
      <c r="F23" s="42">
        <f t="shared" si="3"/>
        <v>7.2</v>
      </c>
      <c r="G23" s="42">
        <f t="shared" si="3"/>
        <v>59</v>
      </c>
      <c r="H23" s="42">
        <f t="shared" si="3"/>
        <v>114.96000000000001</v>
      </c>
      <c r="I23" s="42">
        <f t="shared" si="3"/>
        <v>56.16</v>
      </c>
      <c r="J23" s="42">
        <f t="shared" si="3"/>
        <v>11.850000000000001</v>
      </c>
      <c r="K23" s="42">
        <f t="shared" si="3"/>
        <v>0.59399999999999997</v>
      </c>
      <c r="L23" s="42">
        <f t="shared" si="3"/>
        <v>3.34</v>
      </c>
      <c r="M23" s="42">
        <f t="shared" si="3"/>
        <v>1.08</v>
      </c>
      <c r="N23" s="42">
        <f t="shared" si="3"/>
        <v>0</v>
      </c>
      <c r="O23" s="42">
        <f t="shared" si="3"/>
        <v>10.950000000000001</v>
      </c>
      <c r="P23" s="42">
        <f t="shared" si="3"/>
        <v>11.879999999999999</v>
      </c>
      <c r="Q23" s="42">
        <f t="shared" si="3"/>
        <v>30.24</v>
      </c>
      <c r="R23" s="42">
        <f t="shared" si="3"/>
        <v>0.72499999999999998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349.995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7.4619999999999997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25.35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12</v>
      </c>
      <c r="T24" s="42">
        <f t="shared" si="4"/>
        <v>15.84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70.572000000000003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7.4619999999999997</v>
      </c>
      <c r="E25" s="44">
        <f t="shared" si="5"/>
        <v>22.176000000000002</v>
      </c>
      <c r="F25" s="44">
        <f t="shared" si="5"/>
        <v>7.2</v>
      </c>
      <c r="G25" s="44">
        <f t="shared" si="5"/>
        <v>59</v>
      </c>
      <c r="H25" s="44">
        <f t="shared" si="5"/>
        <v>114.96000000000001</v>
      </c>
      <c r="I25" s="44">
        <f t="shared" si="5"/>
        <v>56.16</v>
      </c>
      <c r="J25" s="44">
        <f t="shared" si="5"/>
        <v>11.850000000000001</v>
      </c>
      <c r="K25" s="44">
        <f t="shared" si="5"/>
        <v>0.59399999999999997</v>
      </c>
      <c r="L25" s="44">
        <f t="shared" si="5"/>
        <v>3.34</v>
      </c>
      <c r="M25" s="44">
        <f t="shared" si="5"/>
        <v>1.08</v>
      </c>
      <c r="N25" s="44">
        <f t="shared" si="5"/>
        <v>25.35</v>
      </c>
      <c r="O25" s="44">
        <f t="shared" si="5"/>
        <v>10.950000000000001</v>
      </c>
      <c r="P25" s="44">
        <f t="shared" si="5"/>
        <v>11.879999999999999</v>
      </c>
      <c r="Q25" s="44">
        <f t="shared" si="5"/>
        <v>30.24</v>
      </c>
      <c r="R25" s="44">
        <f t="shared" si="5"/>
        <v>0.72499999999999998</v>
      </c>
      <c r="S25" s="44">
        <f t="shared" si="5"/>
        <v>12</v>
      </c>
      <c r="T25" s="44">
        <f t="shared" si="5"/>
        <v>15.84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420.56699999999995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43199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42.75" thickBot="1" x14ac:dyDescent="0.2">
      <c r="A34" s="64"/>
      <c r="B34" s="65"/>
      <c r="C34" s="16" t="s">
        <v>41</v>
      </c>
      <c r="D34" s="18" t="s">
        <v>26</v>
      </c>
      <c r="E34" s="18" t="s">
        <v>87</v>
      </c>
      <c r="F34" s="18" t="s">
        <v>28</v>
      </c>
      <c r="G34" s="18" t="s">
        <v>32</v>
      </c>
      <c r="H34" s="18" t="s">
        <v>31</v>
      </c>
      <c r="I34" s="18" t="s">
        <v>33</v>
      </c>
      <c r="J34" s="18" t="s">
        <v>47</v>
      </c>
      <c r="K34" s="18" t="s">
        <v>100</v>
      </c>
      <c r="L34" s="18" t="s">
        <v>38</v>
      </c>
      <c r="M34" s="18" t="s">
        <v>39</v>
      </c>
      <c r="N34" s="18" t="s">
        <v>40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>
        <v>70</v>
      </c>
      <c r="B35" s="21" t="s">
        <v>54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87</v>
      </c>
      <c r="C36" s="25"/>
      <c r="D36" s="25"/>
      <c r="E36" s="25">
        <v>30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43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25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44</v>
      </c>
      <c r="C39" s="22"/>
      <c r="D39" s="22"/>
      <c r="E39" s="22"/>
      <c r="F39" s="22"/>
      <c r="G39" s="22">
        <v>30</v>
      </c>
      <c r="H39" s="22">
        <v>30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134</v>
      </c>
      <c r="C40" s="25"/>
      <c r="D40" s="25">
        <v>15</v>
      </c>
      <c r="E40" s="25"/>
      <c r="F40" s="25"/>
      <c r="G40" s="25"/>
      <c r="H40" s="25"/>
      <c r="I40" s="25"/>
      <c r="J40" s="25">
        <v>20</v>
      </c>
      <c r="K40" s="25">
        <v>55</v>
      </c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28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45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30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0.03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15</v>
      </c>
      <c r="G49" s="34">
        <f t="shared" si="7"/>
        <v>30</v>
      </c>
      <c r="H49" s="34">
        <f t="shared" si="7"/>
        <v>30</v>
      </c>
      <c r="I49" s="34">
        <f t="shared" si="7"/>
        <v>15</v>
      </c>
      <c r="J49" s="34">
        <f t="shared" si="7"/>
        <v>20</v>
      </c>
      <c r="K49" s="34">
        <f t="shared" si="7"/>
        <v>55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0.03</v>
      </c>
      <c r="H50" s="36">
        <f>+(A49*H49)/1000</f>
        <v>0.03</v>
      </c>
      <c r="I50" s="36">
        <f>+(A49*I49)/1000</f>
        <v>1.4999999999999999E-2</v>
      </c>
      <c r="J50" s="36">
        <f>+(A49*J49)/1000</f>
        <v>0.02</v>
      </c>
      <c r="K50" s="36">
        <f>+(A49*K49)/1000</f>
        <v>5.5E-2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0.03</v>
      </c>
      <c r="G51" s="38">
        <f t="shared" si="8"/>
        <v>0.03</v>
      </c>
      <c r="H51" s="38">
        <f t="shared" si="8"/>
        <v>0.03</v>
      </c>
      <c r="I51" s="38">
        <f t="shared" si="8"/>
        <v>1.4999999999999999E-2</v>
      </c>
      <c r="J51" s="38">
        <f t="shared" si="8"/>
        <v>0.02</v>
      </c>
      <c r="K51" s="38">
        <f t="shared" si="8"/>
        <v>5.5E-2</v>
      </c>
      <c r="L51" s="38">
        <f t="shared" si="8"/>
        <v>7.0000000000000007E-2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1080</v>
      </c>
      <c r="F52" s="40">
        <v>1584</v>
      </c>
      <c r="G52" s="40">
        <v>142</v>
      </c>
      <c r="H52" s="40">
        <v>219</v>
      </c>
      <c r="I52" s="40">
        <v>714</v>
      </c>
      <c r="J52" s="40">
        <v>3248</v>
      </c>
      <c r="K52" s="40">
        <v>240</v>
      </c>
      <c r="L52" s="40">
        <v>198</v>
      </c>
      <c r="M52" s="40">
        <v>145</v>
      </c>
      <c r="N52" s="40">
        <v>118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32.4</v>
      </c>
      <c r="F53" s="42">
        <f t="shared" si="9"/>
        <v>23.759999999999998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13.860000000000001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87.38000000000001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0</v>
      </c>
      <c r="F54" s="42">
        <f t="shared" si="10"/>
        <v>23.759999999999998</v>
      </c>
      <c r="G54" s="42">
        <f t="shared" si="10"/>
        <v>4.26</v>
      </c>
      <c r="H54" s="42">
        <f t="shared" si="10"/>
        <v>6.5699999999999994</v>
      </c>
      <c r="I54" s="42">
        <f t="shared" si="10"/>
        <v>10.709999999999999</v>
      </c>
      <c r="J54" s="42">
        <f t="shared" si="10"/>
        <v>64.960000000000008</v>
      </c>
      <c r="K54" s="42">
        <f t="shared" si="10"/>
        <v>13.2</v>
      </c>
      <c r="L54" s="42">
        <f t="shared" si="10"/>
        <v>0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147.38499999999999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8.61</v>
      </c>
      <c r="E55" s="44">
        <f t="shared" si="11"/>
        <v>32.4</v>
      </c>
      <c r="F55" s="44">
        <f t="shared" si="11"/>
        <v>47.519999999999996</v>
      </c>
      <c r="G55" s="44">
        <f t="shared" si="11"/>
        <v>4.26</v>
      </c>
      <c r="H55" s="44">
        <f t="shared" si="11"/>
        <v>6.5699999999999994</v>
      </c>
      <c r="I55" s="44">
        <f t="shared" si="11"/>
        <v>10.709999999999999</v>
      </c>
      <c r="J55" s="44">
        <f t="shared" si="11"/>
        <v>64.960000000000008</v>
      </c>
      <c r="K55" s="44">
        <f t="shared" si="11"/>
        <v>13.2</v>
      </c>
      <c r="L55" s="44">
        <f t="shared" si="11"/>
        <v>13.860000000000001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234.76500000000001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22"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43200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61.5" thickBot="1" x14ac:dyDescent="0.2">
      <c r="A4" s="64"/>
      <c r="B4" s="65"/>
      <c r="C4" s="16" t="s">
        <v>41</v>
      </c>
      <c r="D4" s="17" t="s">
        <v>27</v>
      </c>
      <c r="E4" s="18" t="s">
        <v>28</v>
      </c>
      <c r="F4" s="18" t="s">
        <v>36</v>
      </c>
      <c r="G4" s="18" t="s">
        <v>26</v>
      </c>
      <c r="H4" s="18" t="s">
        <v>29</v>
      </c>
      <c r="I4" s="19" t="s">
        <v>34</v>
      </c>
      <c r="J4" s="18" t="s">
        <v>33</v>
      </c>
      <c r="K4" s="18" t="s">
        <v>47</v>
      </c>
      <c r="L4" s="18" t="s">
        <v>57</v>
      </c>
      <c r="M4" s="18" t="s">
        <v>30</v>
      </c>
      <c r="N4" s="19" t="s">
        <v>31</v>
      </c>
      <c r="O4" s="18" t="s">
        <v>37</v>
      </c>
      <c r="P4" s="18" t="s">
        <v>46</v>
      </c>
      <c r="Q4" s="18" t="s">
        <v>39</v>
      </c>
      <c r="R4" s="18" t="s">
        <v>60</v>
      </c>
      <c r="S4" s="18" t="s">
        <v>38</v>
      </c>
      <c r="T4" s="18" t="s">
        <v>89</v>
      </c>
      <c r="U4" s="19" t="s">
        <v>86</v>
      </c>
      <c r="V4" s="20"/>
      <c r="W4" s="17"/>
      <c r="X4" s="17"/>
      <c r="Y4" s="15"/>
    </row>
    <row r="5" spans="1:25" ht="11.25" customHeight="1" x14ac:dyDescent="0.15">
      <c r="A5" s="69" t="s">
        <v>4</v>
      </c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60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101</v>
      </c>
      <c r="C6" s="25"/>
      <c r="D6" s="25">
        <v>7</v>
      </c>
      <c r="E6" s="25"/>
      <c r="F6" s="25"/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63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44</v>
      </c>
      <c r="C9" s="22"/>
      <c r="D9" s="22"/>
      <c r="E9" s="22"/>
      <c r="F9" s="22"/>
      <c r="G9" s="22"/>
      <c r="H9" s="22"/>
      <c r="I9" s="22"/>
      <c r="J9" s="22">
        <v>15</v>
      </c>
      <c r="K9" s="22">
        <v>20</v>
      </c>
      <c r="L9" s="22">
        <v>15</v>
      </c>
      <c r="M9" s="22"/>
      <c r="N9" s="22">
        <v>15</v>
      </c>
      <c r="O9" s="22"/>
      <c r="P9" s="22">
        <v>20</v>
      </c>
      <c r="Q9" s="22"/>
      <c r="R9" s="22"/>
      <c r="S9" s="22"/>
      <c r="T9" s="22">
        <v>10</v>
      </c>
      <c r="U9" s="22"/>
      <c r="V9" s="23"/>
      <c r="W9" s="23"/>
      <c r="X9" s="23"/>
      <c r="Y9" s="15"/>
    </row>
    <row r="10" spans="1:25" x14ac:dyDescent="0.15">
      <c r="A10" s="70"/>
      <c r="B10" s="30" t="s">
        <v>99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>
        <v>230</v>
      </c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28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25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/>
      <c r="B13" s="21" t="s">
        <v>34</v>
      </c>
      <c r="C13" s="22"/>
      <c r="D13" s="22"/>
      <c r="E13" s="22"/>
      <c r="F13" s="22"/>
      <c r="G13" s="22"/>
      <c r="H13" s="22"/>
      <c r="I13" s="22">
        <v>100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0"/>
      <c r="B14" s="24" t="s">
        <v>136</v>
      </c>
      <c r="C14" s="25"/>
      <c r="D14" s="25"/>
      <c r="E14" s="25"/>
      <c r="F14" s="25">
        <f>1/10</f>
        <v>0.1</v>
      </c>
      <c r="G14" s="25">
        <v>5</v>
      </c>
      <c r="H14" s="25">
        <v>18</v>
      </c>
      <c r="I14" s="25">
        <v>25</v>
      </c>
      <c r="J14" s="25"/>
      <c r="K14" s="25"/>
      <c r="L14" s="25">
        <v>18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86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2"/>
      <c r="B16" s="27" t="s">
        <v>45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8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22</v>
      </c>
      <c r="E17" s="31">
        <f t="shared" si="0"/>
        <v>14</v>
      </c>
      <c r="F17" s="31">
        <f t="shared" si="0"/>
        <v>0</v>
      </c>
      <c r="G17" s="31">
        <f t="shared" si="0"/>
        <v>0</v>
      </c>
      <c r="H17" s="31">
        <f t="shared" si="0"/>
        <v>20</v>
      </c>
      <c r="I17" s="31">
        <f t="shared" si="0"/>
        <v>0</v>
      </c>
      <c r="J17" s="31">
        <f t="shared" si="0"/>
        <v>15</v>
      </c>
      <c r="K17" s="31">
        <f t="shared" si="0"/>
        <v>20</v>
      </c>
      <c r="L17" s="31">
        <f t="shared" si="0"/>
        <v>15</v>
      </c>
      <c r="M17" s="31">
        <f t="shared" si="0"/>
        <v>35</v>
      </c>
      <c r="N17" s="31">
        <f t="shared" si="0"/>
        <v>15</v>
      </c>
      <c r="O17" s="31">
        <f t="shared" si="0"/>
        <v>0</v>
      </c>
      <c r="P17" s="31">
        <f t="shared" si="0"/>
        <v>250</v>
      </c>
      <c r="Q17" s="31">
        <f t="shared" si="0"/>
        <v>5</v>
      </c>
      <c r="R17" s="31">
        <f t="shared" si="0"/>
        <v>60</v>
      </c>
      <c r="S17" s="31">
        <f t="shared" si="0"/>
        <v>70</v>
      </c>
      <c r="T17" s="31">
        <f t="shared" si="0"/>
        <v>10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8" x14ac:dyDescent="0.15">
      <c r="A18" s="3"/>
      <c r="B18" s="4" t="s">
        <v>20</v>
      </c>
      <c r="C18" s="33">
        <f>SUM(A17*C17)/1000</f>
        <v>0.08</v>
      </c>
      <c r="D18" s="33">
        <f>+(A17*D17)/1000</f>
        <v>2.1999999999999999E-2</v>
      </c>
      <c r="E18" s="33">
        <f>+(A17*E17)/1000</f>
        <v>1.4E-2</v>
      </c>
      <c r="F18" s="33">
        <f>+(A17*F17)/1000</f>
        <v>0</v>
      </c>
      <c r="G18" s="33">
        <f>+(A17*G17)/1000</f>
        <v>0</v>
      </c>
      <c r="H18" s="33">
        <f>+(A17*H17)/1000</f>
        <v>0.02</v>
      </c>
      <c r="I18" s="33">
        <f>+(A17*I17)/1000</f>
        <v>0</v>
      </c>
      <c r="J18" s="33">
        <f>+(A17*J17)/1000</f>
        <v>1.4999999999999999E-2</v>
      </c>
      <c r="K18" s="33">
        <f>+(A17*K17)/1000</f>
        <v>0.02</v>
      </c>
      <c r="L18" s="33">
        <f>+(A17*L17)/1000</f>
        <v>1.4999999999999999E-2</v>
      </c>
      <c r="M18" s="33">
        <f>+(A17*M17)/1000</f>
        <v>3.5000000000000003E-2</v>
      </c>
      <c r="N18" s="33">
        <f>+(A17*N17)/1000</f>
        <v>1.4999999999999999E-2</v>
      </c>
      <c r="O18" s="33">
        <f>+(A17*O17)/1000</f>
        <v>0</v>
      </c>
      <c r="P18" s="33">
        <f>+(A17*P17)/1000</f>
        <v>0.25</v>
      </c>
      <c r="Q18" s="33">
        <f>+(A17*Q17)/1000</f>
        <v>5.0000000000000001E-3</v>
      </c>
      <c r="R18" s="33">
        <f>+(A17*R17)/1000</f>
        <v>0.06</v>
      </c>
      <c r="S18" s="33">
        <f>+(A17*S17)/1000</f>
        <v>7.0000000000000007E-2</v>
      </c>
      <c r="T18" s="33">
        <f>+(A17*T17)/1000</f>
        <v>0.01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  <c r="AB18" s="9" t="s">
        <v>135</v>
      </c>
    </row>
    <row r="19" spans="1:28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0.1</v>
      </c>
      <c r="G19" s="34">
        <f t="shared" si="1"/>
        <v>5</v>
      </c>
      <c r="H19" s="34">
        <f t="shared" si="1"/>
        <v>18</v>
      </c>
      <c r="I19" s="34">
        <f t="shared" si="1"/>
        <v>125</v>
      </c>
      <c r="J19" s="34">
        <f t="shared" si="1"/>
        <v>0</v>
      </c>
      <c r="K19" s="34">
        <f t="shared" si="1"/>
        <v>0</v>
      </c>
      <c r="L19" s="34">
        <f t="shared" si="1"/>
        <v>18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8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</f>
        <v>0.1</v>
      </c>
      <c r="G20" s="36">
        <f>+(A19*G19)/1000</f>
        <v>5.0000000000000001E-3</v>
      </c>
      <c r="H20" s="36">
        <f>+(A19*H19)/1000</f>
        <v>1.7999999999999999E-2</v>
      </c>
      <c r="I20" s="36">
        <f>+(A19*I19)/1000</f>
        <v>0.125</v>
      </c>
      <c r="J20" s="36">
        <f>+(A19*J19)/1000</f>
        <v>0</v>
      </c>
      <c r="K20" s="36">
        <f>+(A19*K19)/1000</f>
        <v>0</v>
      </c>
      <c r="L20" s="36">
        <f>+(A19*L19)/1000</f>
        <v>1.7999999999999999E-2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8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2.1999999999999999E-2</v>
      </c>
      <c r="E21" s="38">
        <f t="shared" si="2"/>
        <v>1.4E-2</v>
      </c>
      <c r="F21" s="38">
        <f t="shared" si="2"/>
        <v>0.1</v>
      </c>
      <c r="G21" s="38">
        <f t="shared" si="2"/>
        <v>5.0000000000000001E-3</v>
      </c>
      <c r="H21" s="38">
        <f t="shared" si="2"/>
        <v>3.7999999999999999E-2</v>
      </c>
      <c r="I21" s="38">
        <f t="shared" si="2"/>
        <v>0.125</v>
      </c>
      <c r="J21" s="38">
        <f t="shared" si="2"/>
        <v>1.4999999999999999E-2</v>
      </c>
      <c r="K21" s="38">
        <f t="shared" si="2"/>
        <v>0.02</v>
      </c>
      <c r="L21" s="38">
        <f t="shared" si="2"/>
        <v>3.3000000000000002E-2</v>
      </c>
      <c r="M21" s="38">
        <f t="shared" si="2"/>
        <v>3.5000000000000003E-2</v>
      </c>
      <c r="N21" s="38">
        <f t="shared" si="2"/>
        <v>1.4999999999999999E-2</v>
      </c>
      <c r="O21" s="38">
        <f t="shared" si="2"/>
        <v>0</v>
      </c>
      <c r="P21" s="38">
        <f t="shared" si="2"/>
        <v>0.25</v>
      </c>
      <c r="Q21" s="38">
        <f t="shared" si="2"/>
        <v>5.0000000000000001E-3</v>
      </c>
      <c r="R21" s="38">
        <f t="shared" si="2"/>
        <v>0.06</v>
      </c>
      <c r="S21" s="38">
        <f t="shared" si="2"/>
        <v>7.0000000000000007E-2</v>
      </c>
      <c r="T21" s="38">
        <f t="shared" si="2"/>
        <v>0.01</v>
      </c>
      <c r="U21" s="38">
        <f t="shared" si="2"/>
        <v>2.5000000000000001E-2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8" x14ac:dyDescent="0.15">
      <c r="A22" s="66" t="s">
        <v>8</v>
      </c>
      <c r="B22" s="68"/>
      <c r="C22" s="40">
        <v>248</v>
      </c>
      <c r="D22" s="40">
        <v>4320</v>
      </c>
      <c r="E22" s="40">
        <v>1584</v>
      </c>
      <c r="F22" s="40">
        <v>59</v>
      </c>
      <c r="G22" s="40">
        <v>574</v>
      </c>
      <c r="H22" s="40">
        <v>360</v>
      </c>
      <c r="I22" s="40">
        <v>264</v>
      </c>
      <c r="J22" s="40">
        <v>714</v>
      </c>
      <c r="K22" s="40">
        <v>3248</v>
      </c>
      <c r="L22" s="40">
        <v>507</v>
      </c>
      <c r="M22" s="40">
        <v>408</v>
      </c>
      <c r="N22" s="40">
        <v>219</v>
      </c>
      <c r="O22" s="40">
        <v>198</v>
      </c>
      <c r="P22" s="40">
        <v>167</v>
      </c>
      <c r="Q22" s="40">
        <v>145</v>
      </c>
      <c r="R22" s="40">
        <v>534</v>
      </c>
      <c r="S22" s="40">
        <v>198</v>
      </c>
      <c r="T22" s="40">
        <v>600</v>
      </c>
      <c r="U22" s="40">
        <v>888</v>
      </c>
      <c r="V22" s="40"/>
      <c r="W22" s="41"/>
      <c r="X22" s="41"/>
      <c r="Y22" s="15"/>
    </row>
    <row r="23" spans="1:28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95.039999999999992</v>
      </c>
      <c r="E23" s="42">
        <f t="shared" ref="E23:X23" si="3">SUM(E18*E22)</f>
        <v>22.176000000000002</v>
      </c>
      <c r="F23" s="42">
        <f t="shared" si="3"/>
        <v>0</v>
      </c>
      <c r="G23" s="42">
        <f t="shared" si="3"/>
        <v>0</v>
      </c>
      <c r="H23" s="42">
        <f t="shared" si="3"/>
        <v>7.2</v>
      </c>
      <c r="I23" s="42">
        <f t="shared" si="3"/>
        <v>0</v>
      </c>
      <c r="J23" s="42">
        <f t="shared" si="3"/>
        <v>10.709999999999999</v>
      </c>
      <c r="K23" s="42">
        <f t="shared" si="3"/>
        <v>64.960000000000008</v>
      </c>
      <c r="L23" s="42">
        <f t="shared" si="3"/>
        <v>7.6049999999999995</v>
      </c>
      <c r="M23" s="42">
        <f t="shared" si="3"/>
        <v>14.280000000000001</v>
      </c>
      <c r="N23" s="42">
        <f t="shared" si="3"/>
        <v>3.2849999999999997</v>
      </c>
      <c r="O23" s="42">
        <f t="shared" si="3"/>
        <v>0</v>
      </c>
      <c r="P23" s="42">
        <f t="shared" si="3"/>
        <v>41.75</v>
      </c>
      <c r="Q23" s="42">
        <f t="shared" si="3"/>
        <v>0.72499999999999998</v>
      </c>
      <c r="R23" s="42">
        <f t="shared" si="3"/>
        <v>32.04</v>
      </c>
      <c r="S23" s="42">
        <f t="shared" si="3"/>
        <v>13.860000000000001</v>
      </c>
      <c r="T23" s="42">
        <f t="shared" si="3"/>
        <v>6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339.47100000000006</v>
      </c>
    </row>
    <row r="24" spans="1:28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0</v>
      </c>
      <c r="F24" s="42">
        <f t="shared" si="4"/>
        <v>5.9</v>
      </c>
      <c r="G24" s="42">
        <f t="shared" si="4"/>
        <v>2.87</v>
      </c>
      <c r="H24" s="42">
        <f t="shared" si="4"/>
        <v>6.4799999999999995</v>
      </c>
      <c r="I24" s="42">
        <f t="shared" si="4"/>
        <v>33</v>
      </c>
      <c r="J24" s="42">
        <f t="shared" si="4"/>
        <v>0</v>
      </c>
      <c r="K24" s="42">
        <f t="shared" si="4"/>
        <v>0</v>
      </c>
      <c r="L24" s="42">
        <f t="shared" si="4"/>
        <v>9.1259999999999994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89.496000000000009</v>
      </c>
    </row>
    <row r="25" spans="1:28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95.039999999999992</v>
      </c>
      <c r="E25" s="44">
        <f t="shared" si="5"/>
        <v>22.176000000000002</v>
      </c>
      <c r="F25" s="44">
        <f t="shared" si="5"/>
        <v>5.9</v>
      </c>
      <c r="G25" s="44">
        <f t="shared" si="5"/>
        <v>2.87</v>
      </c>
      <c r="H25" s="44">
        <f t="shared" si="5"/>
        <v>13.68</v>
      </c>
      <c r="I25" s="44">
        <f t="shared" si="5"/>
        <v>33</v>
      </c>
      <c r="J25" s="44">
        <f t="shared" si="5"/>
        <v>10.709999999999999</v>
      </c>
      <c r="K25" s="44">
        <f t="shared" si="5"/>
        <v>64.960000000000008</v>
      </c>
      <c r="L25" s="44">
        <f t="shared" si="5"/>
        <v>16.731000000000002</v>
      </c>
      <c r="M25" s="44">
        <f t="shared" si="5"/>
        <v>14.280000000000001</v>
      </c>
      <c r="N25" s="44">
        <f t="shared" si="5"/>
        <v>3.2849999999999997</v>
      </c>
      <c r="O25" s="44">
        <f t="shared" si="5"/>
        <v>0</v>
      </c>
      <c r="P25" s="44">
        <f t="shared" si="5"/>
        <v>41.75</v>
      </c>
      <c r="Q25" s="44">
        <f t="shared" si="5"/>
        <v>0.72499999999999998</v>
      </c>
      <c r="R25" s="44">
        <f t="shared" si="5"/>
        <v>32.04</v>
      </c>
      <c r="S25" s="44">
        <f t="shared" si="5"/>
        <v>13.860000000000001</v>
      </c>
      <c r="T25" s="44">
        <f t="shared" si="5"/>
        <v>6</v>
      </c>
      <c r="U25" s="44">
        <f t="shared" si="5"/>
        <v>22.200000000000003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428.96700000000004</v>
      </c>
    </row>
    <row r="26" spans="1:28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8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8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8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8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43200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1.5" thickBot="1" x14ac:dyDescent="0.2">
      <c r="A34" s="64"/>
      <c r="B34" s="65"/>
      <c r="C34" s="16" t="s">
        <v>41</v>
      </c>
      <c r="D34" s="18" t="s">
        <v>26</v>
      </c>
      <c r="E34" s="18" t="s">
        <v>28</v>
      </c>
      <c r="F34" s="18" t="s">
        <v>46</v>
      </c>
      <c r="G34" s="18" t="s">
        <v>57</v>
      </c>
      <c r="H34" s="18" t="s">
        <v>94</v>
      </c>
      <c r="I34" s="18" t="s">
        <v>31</v>
      </c>
      <c r="J34" s="18" t="s">
        <v>47</v>
      </c>
      <c r="K34" s="18" t="s">
        <v>62</v>
      </c>
      <c r="L34" s="18" t="s">
        <v>131</v>
      </c>
      <c r="M34" s="18" t="s">
        <v>33</v>
      </c>
      <c r="N34" s="18" t="s">
        <v>38</v>
      </c>
      <c r="O34" s="18" t="s">
        <v>27</v>
      </c>
      <c r="P34" s="18" t="s">
        <v>120</v>
      </c>
      <c r="Q34" s="18" t="s">
        <v>39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69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27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10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28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41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44</v>
      </c>
      <c r="C39" s="22"/>
      <c r="D39" s="22"/>
      <c r="E39" s="22"/>
      <c r="F39" s="22">
        <v>40</v>
      </c>
      <c r="G39" s="22">
        <v>20</v>
      </c>
      <c r="H39" s="22">
        <v>15</v>
      </c>
      <c r="I39" s="22">
        <v>20</v>
      </c>
      <c r="J39" s="22">
        <v>15</v>
      </c>
      <c r="K39" s="22"/>
      <c r="L39" s="22"/>
      <c r="M39" s="22">
        <v>15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137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25</v>
      </c>
      <c r="L40" s="25">
        <v>25</v>
      </c>
      <c r="M40" s="25"/>
      <c r="N40" s="25"/>
      <c r="O40" s="25"/>
      <c r="P40" s="25"/>
      <c r="Q40" s="25">
        <v>3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28</v>
      </c>
      <c r="C41" s="25"/>
      <c r="D41" s="25"/>
      <c r="E41" s="25">
        <v>12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45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10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0.01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12</v>
      </c>
      <c r="F49" s="34">
        <f t="shared" si="7"/>
        <v>40</v>
      </c>
      <c r="G49" s="34">
        <f t="shared" si="7"/>
        <v>20</v>
      </c>
      <c r="H49" s="34">
        <f t="shared" si="7"/>
        <v>15</v>
      </c>
      <c r="I49" s="34">
        <f t="shared" si="7"/>
        <v>20</v>
      </c>
      <c r="J49" s="34">
        <f t="shared" si="7"/>
        <v>15</v>
      </c>
      <c r="K49" s="34">
        <f t="shared" si="7"/>
        <v>25</v>
      </c>
      <c r="L49" s="34">
        <f t="shared" si="7"/>
        <v>25</v>
      </c>
      <c r="M49" s="34">
        <f t="shared" si="7"/>
        <v>15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3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1.4999999999999999E-2</v>
      </c>
      <c r="E50" s="36">
        <f>+(A49*E49)/1000</f>
        <v>1.2E-2</v>
      </c>
      <c r="F50" s="36">
        <f>+(A49*F49)/1000</f>
        <v>0.04</v>
      </c>
      <c r="G50" s="36">
        <f>+(A49*G49)/1000</f>
        <v>0.02</v>
      </c>
      <c r="H50" s="36">
        <f>+(A49*H49)/1000</f>
        <v>1.4999999999999999E-2</v>
      </c>
      <c r="I50" s="36">
        <f>+(A49*I49)/1000</f>
        <v>0.02</v>
      </c>
      <c r="J50" s="36">
        <f>+(A49*J49)/1000</f>
        <v>1.4999999999999999E-2</v>
      </c>
      <c r="K50" s="36">
        <f>+(A49*K49)/1000</f>
        <v>2.5000000000000001E-2</v>
      </c>
      <c r="L50" s="36">
        <f>+(A49*L49)/1000</f>
        <v>2.5000000000000001E-2</v>
      </c>
      <c r="M50" s="36">
        <f>+(A49*M49)/1000</f>
        <v>1.4999999999999999E-2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3.0000000000000001E-3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2.7E-2</v>
      </c>
      <c r="F51" s="38">
        <f t="shared" si="8"/>
        <v>0.04</v>
      </c>
      <c r="G51" s="38">
        <f t="shared" si="8"/>
        <v>0.02</v>
      </c>
      <c r="H51" s="38">
        <f t="shared" si="8"/>
        <v>1.4999999999999999E-2</v>
      </c>
      <c r="I51" s="38">
        <f t="shared" si="8"/>
        <v>0.02</v>
      </c>
      <c r="J51" s="38">
        <f t="shared" si="8"/>
        <v>1.4999999999999999E-2</v>
      </c>
      <c r="K51" s="38">
        <f t="shared" si="8"/>
        <v>2.5000000000000001E-2</v>
      </c>
      <c r="L51" s="38">
        <f t="shared" si="8"/>
        <v>2.5000000000000001E-2</v>
      </c>
      <c r="M51" s="38">
        <f t="shared" si="8"/>
        <v>1.4999999999999999E-2</v>
      </c>
      <c r="N51" s="38">
        <f t="shared" si="8"/>
        <v>7.0000000000000007E-2</v>
      </c>
      <c r="O51" s="38">
        <f t="shared" si="8"/>
        <v>0.01</v>
      </c>
      <c r="P51" s="38">
        <f t="shared" si="8"/>
        <v>0</v>
      </c>
      <c r="Q51" s="38">
        <f t="shared" si="8"/>
        <v>3.0000000000000001E-3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1584</v>
      </c>
      <c r="F52" s="40">
        <v>167</v>
      </c>
      <c r="G52" s="40">
        <v>507</v>
      </c>
      <c r="H52" s="40">
        <v>600</v>
      </c>
      <c r="I52" s="40">
        <v>219</v>
      </c>
      <c r="J52" s="40">
        <v>2874</v>
      </c>
      <c r="K52" s="40">
        <v>687</v>
      </c>
      <c r="L52" s="40">
        <v>474</v>
      </c>
      <c r="M52" s="40">
        <v>714</v>
      </c>
      <c r="N52" s="40">
        <v>198</v>
      </c>
      <c r="O52" s="40">
        <v>4320</v>
      </c>
      <c r="P52" s="40">
        <v>59</v>
      </c>
      <c r="Q52" s="40">
        <v>145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13.860000000000001</v>
      </c>
      <c r="O53" s="42">
        <f t="shared" si="9"/>
        <v>43.2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98.18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19.007999999999999</v>
      </c>
      <c r="F54" s="42">
        <f t="shared" si="10"/>
        <v>6.68</v>
      </c>
      <c r="G54" s="42">
        <f t="shared" si="10"/>
        <v>10.14</v>
      </c>
      <c r="H54" s="42">
        <f t="shared" si="10"/>
        <v>9</v>
      </c>
      <c r="I54" s="42">
        <f t="shared" si="10"/>
        <v>4.38</v>
      </c>
      <c r="J54" s="42">
        <f t="shared" si="10"/>
        <v>43.11</v>
      </c>
      <c r="K54" s="42">
        <f t="shared" si="10"/>
        <v>17.175000000000001</v>
      </c>
      <c r="L54" s="42">
        <f t="shared" si="10"/>
        <v>11.850000000000001</v>
      </c>
      <c r="M54" s="42">
        <f t="shared" si="10"/>
        <v>10.709999999999999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0.435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155.97800000000001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8.61</v>
      </c>
      <c r="E55" s="44">
        <f t="shared" si="11"/>
        <v>42.768000000000001</v>
      </c>
      <c r="F55" s="44">
        <f t="shared" si="11"/>
        <v>6.68</v>
      </c>
      <c r="G55" s="44">
        <f t="shared" si="11"/>
        <v>10.14</v>
      </c>
      <c r="H55" s="44">
        <f t="shared" si="11"/>
        <v>9</v>
      </c>
      <c r="I55" s="44">
        <f t="shared" si="11"/>
        <v>4.38</v>
      </c>
      <c r="J55" s="44">
        <f t="shared" si="11"/>
        <v>43.11</v>
      </c>
      <c r="K55" s="44">
        <f t="shared" si="11"/>
        <v>17.175000000000001</v>
      </c>
      <c r="L55" s="44">
        <f t="shared" si="11"/>
        <v>11.850000000000001</v>
      </c>
      <c r="M55" s="44">
        <f t="shared" si="11"/>
        <v>10.709999999999999</v>
      </c>
      <c r="N55" s="44">
        <f t="shared" si="11"/>
        <v>13.860000000000001</v>
      </c>
      <c r="O55" s="44">
        <f t="shared" si="11"/>
        <v>43.2</v>
      </c>
      <c r="P55" s="44">
        <f t="shared" si="11"/>
        <v>0</v>
      </c>
      <c r="Q55" s="44">
        <f t="shared" si="11"/>
        <v>0.435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254.15800000000002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43201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8.5" thickBot="1" x14ac:dyDescent="0.2">
      <c r="A4" s="64"/>
      <c r="B4" s="65"/>
      <c r="C4" s="16" t="s">
        <v>41</v>
      </c>
      <c r="D4" s="17" t="s">
        <v>26</v>
      </c>
      <c r="E4" s="18" t="s">
        <v>27</v>
      </c>
      <c r="F4" s="18" t="s">
        <v>28</v>
      </c>
      <c r="G4" s="18" t="s">
        <v>86</v>
      </c>
      <c r="H4" s="18" t="s">
        <v>29</v>
      </c>
      <c r="I4" s="19" t="s">
        <v>31</v>
      </c>
      <c r="J4" s="18" t="s">
        <v>68</v>
      </c>
      <c r="K4" s="18" t="s">
        <v>33</v>
      </c>
      <c r="L4" s="18" t="s">
        <v>46</v>
      </c>
      <c r="M4" s="18" t="s">
        <v>56</v>
      </c>
      <c r="N4" s="19" t="s">
        <v>49</v>
      </c>
      <c r="O4" s="18" t="s">
        <v>47</v>
      </c>
      <c r="P4" s="18" t="s">
        <v>32</v>
      </c>
      <c r="Q4" s="18" t="s">
        <v>48</v>
      </c>
      <c r="R4" s="18" t="s">
        <v>60</v>
      </c>
      <c r="S4" s="18" t="s">
        <v>82</v>
      </c>
      <c r="T4" s="18" t="s">
        <v>34</v>
      </c>
      <c r="U4" s="19" t="s">
        <v>66</v>
      </c>
      <c r="V4" s="20" t="s">
        <v>37</v>
      </c>
      <c r="W4" s="17" t="s">
        <v>39</v>
      </c>
      <c r="X4" s="17"/>
      <c r="Y4" s="15"/>
    </row>
    <row r="5" spans="1:25" ht="11.25" customHeight="1" x14ac:dyDescent="0.15">
      <c r="A5" s="69" t="s">
        <v>4</v>
      </c>
      <c r="B5" s="21" t="s">
        <v>69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138</v>
      </c>
      <c r="C6" s="25"/>
      <c r="D6" s="25"/>
      <c r="E6" s="25"/>
      <c r="F6" s="25"/>
      <c r="G6" s="25"/>
      <c r="H6" s="25">
        <v>5</v>
      </c>
      <c r="I6" s="25"/>
      <c r="J6" s="25">
        <v>30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139</v>
      </c>
      <c r="C7" s="25"/>
      <c r="D7" s="25"/>
      <c r="E7" s="25"/>
      <c r="F7" s="25">
        <v>7</v>
      </c>
      <c r="G7" s="25">
        <v>20</v>
      </c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1"/>
      <c r="B8" s="27" t="s">
        <v>25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33</v>
      </c>
      <c r="C9" s="22"/>
      <c r="D9" s="22"/>
      <c r="E9" s="22"/>
      <c r="F9" s="22"/>
      <c r="G9" s="22"/>
      <c r="H9" s="22"/>
      <c r="I9" s="22"/>
      <c r="J9" s="22"/>
      <c r="K9" s="22">
        <v>10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140</v>
      </c>
      <c r="C10" s="25"/>
      <c r="D10" s="25"/>
      <c r="E10" s="25">
        <v>7</v>
      </c>
      <c r="F10" s="25"/>
      <c r="G10" s="25"/>
      <c r="H10" s="25"/>
      <c r="I10" s="25">
        <v>20</v>
      </c>
      <c r="J10" s="25"/>
      <c r="K10" s="25"/>
      <c r="L10" s="25">
        <v>25</v>
      </c>
      <c r="M10" s="25">
        <v>5</v>
      </c>
      <c r="N10" s="25">
        <v>40</v>
      </c>
      <c r="O10" s="25">
        <v>40</v>
      </c>
      <c r="P10" s="25">
        <v>25</v>
      </c>
      <c r="Q10" s="25"/>
      <c r="R10" s="25"/>
      <c r="S10" s="25"/>
      <c r="T10" s="25"/>
      <c r="U10" s="25"/>
      <c r="V10" s="26">
        <v>3</v>
      </c>
      <c r="W10" s="26">
        <v>5</v>
      </c>
      <c r="X10" s="26"/>
      <c r="Y10" s="15"/>
    </row>
    <row r="11" spans="1:25" x14ac:dyDescent="0.15">
      <c r="A11" s="70"/>
      <c r="B11" s="30" t="s">
        <v>41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 t="s">
        <v>153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>
        <v>30</v>
      </c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34</v>
      </c>
      <c r="C13" s="22"/>
      <c r="D13" s="22"/>
      <c r="E13" s="22"/>
      <c r="F13" s="22"/>
      <c r="G13" s="22"/>
      <c r="H13" s="22"/>
      <c r="I13" s="22"/>
      <c r="J13" s="22"/>
      <c r="K13" s="22">
        <v>10</v>
      </c>
      <c r="L13" s="22"/>
      <c r="M13" s="22"/>
      <c r="N13" s="22"/>
      <c r="O13" s="22"/>
      <c r="P13" s="22"/>
      <c r="Q13" s="22"/>
      <c r="R13" s="22"/>
      <c r="S13" s="22"/>
      <c r="T13" s="22">
        <v>50</v>
      </c>
      <c r="U13" s="22"/>
      <c r="V13" s="23"/>
      <c r="W13" s="23"/>
      <c r="X13" s="23"/>
      <c r="Y13" s="15"/>
    </row>
    <row r="14" spans="1:25" x14ac:dyDescent="0.15">
      <c r="A14" s="70"/>
      <c r="B14" s="24" t="s">
        <v>141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28</v>
      </c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 t="s">
        <v>25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7</v>
      </c>
      <c r="G17" s="31">
        <f t="shared" si="0"/>
        <v>20</v>
      </c>
      <c r="H17" s="31">
        <f t="shared" si="0"/>
        <v>25</v>
      </c>
      <c r="I17" s="31">
        <f t="shared" si="0"/>
        <v>20</v>
      </c>
      <c r="J17" s="31">
        <f t="shared" si="0"/>
        <v>30</v>
      </c>
      <c r="K17" s="31">
        <f t="shared" si="0"/>
        <v>40</v>
      </c>
      <c r="L17" s="31">
        <f t="shared" si="0"/>
        <v>25</v>
      </c>
      <c r="M17" s="31">
        <f t="shared" si="0"/>
        <v>5</v>
      </c>
      <c r="N17" s="31">
        <f t="shared" si="0"/>
        <v>40</v>
      </c>
      <c r="O17" s="31">
        <f t="shared" si="0"/>
        <v>40</v>
      </c>
      <c r="P17" s="31">
        <f t="shared" si="0"/>
        <v>25</v>
      </c>
      <c r="Q17" s="31">
        <f t="shared" si="0"/>
        <v>0</v>
      </c>
      <c r="R17" s="31">
        <f t="shared" si="0"/>
        <v>50</v>
      </c>
      <c r="S17" s="31">
        <f t="shared" si="0"/>
        <v>60</v>
      </c>
      <c r="T17" s="31">
        <f t="shared" si="0"/>
        <v>0</v>
      </c>
      <c r="U17" s="31">
        <f t="shared" si="0"/>
        <v>30</v>
      </c>
      <c r="V17" s="31">
        <f t="shared" si="0"/>
        <v>3</v>
      </c>
      <c r="W17" s="32">
        <f t="shared" si="0"/>
        <v>5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7.0000000000000001E-3</v>
      </c>
      <c r="G18" s="33">
        <f>+(A17*G17)/1000</f>
        <v>0.02</v>
      </c>
      <c r="H18" s="33">
        <f>+(A17*H17)/1000</f>
        <v>2.5000000000000001E-2</v>
      </c>
      <c r="I18" s="33">
        <f>+(A17*I17)/1000</f>
        <v>0.02</v>
      </c>
      <c r="J18" s="33">
        <f>+(A17*J17)/1000</f>
        <v>0.03</v>
      </c>
      <c r="K18" s="33">
        <f>+(A17*K17)/1000</f>
        <v>0.04</v>
      </c>
      <c r="L18" s="33">
        <f>+(A17*L17)/1000</f>
        <v>2.5000000000000001E-2</v>
      </c>
      <c r="M18" s="33">
        <f>+(A17*M17)/1000</f>
        <v>5.0000000000000001E-3</v>
      </c>
      <c r="N18" s="33">
        <f>+(A17*N17)/1000</f>
        <v>0.04</v>
      </c>
      <c r="O18" s="33">
        <f>+(A17*O17)/1000</f>
        <v>0.04</v>
      </c>
      <c r="P18" s="33">
        <f>+(A17*P17)/1000</f>
        <v>2.5000000000000001E-2</v>
      </c>
      <c r="Q18" s="33">
        <f>+(A17*Q17)/1000</f>
        <v>0</v>
      </c>
      <c r="R18" s="33">
        <f>+(A17*R17)/1000</f>
        <v>0.05</v>
      </c>
      <c r="S18" s="33">
        <f>+(A17*S17)/1000</f>
        <v>0.06</v>
      </c>
      <c r="T18" s="33">
        <f>+(A17*T17)/1000</f>
        <v>0</v>
      </c>
      <c r="U18" s="33">
        <f>+(A17*U17)/1000</f>
        <v>0.03</v>
      </c>
      <c r="V18" s="33">
        <f>+(A17*V17)/1000</f>
        <v>3.0000000000000001E-3</v>
      </c>
      <c r="W18" s="33">
        <f>+(A17*W17)/1000</f>
        <v>5.0000000000000001E-3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10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50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0.01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0.05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7.0000000000000001E-3</v>
      </c>
      <c r="F21" s="38">
        <f t="shared" si="2"/>
        <v>1.4E-2</v>
      </c>
      <c r="G21" s="38">
        <f t="shared" si="2"/>
        <v>0.02</v>
      </c>
      <c r="H21" s="38">
        <f t="shared" si="2"/>
        <v>2.5000000000000001E-2</v>
      </c>
      <c r="I21" s="38">
        <f t="shared" si="2"/>
        <v>0.02</v>
      </c>
      <c r="J21" s="38">
        <f t="shared" si="2"/>
        <v>0.03</v>
      </c>
      <c r="K21" s="38">
        <f t="shared" si="2"/>
        <v>0.05</v>
      </c>
      <c r="L21" s="38">
        <f t="shared" si="2"/>
        <v>2.5000000000000001E-2</v>
      </c>
      <c r="M21" s="38">
        <f t="shared" si="2"/>
        <v>5.0000000000000001E-3</v>
      </c>
      <c r="N21" s="38">
        <f t="shared" si="2"/>
        <v>0.04</v>
      </c>
      <c r="O21" s="38">
        <f t="shared" si="2"/>
        <v>0.04</v>
      </c>
      <c r="P21" s="38">
        <f t="shared" si="2"/>
        <v>2.5000000000000001E-2</v>
      </c>
      <c r="Q21" s="38">
        <f t="shared" si="2"/>
        <v>0.05</v>
      </c>
      <c r="R21" s="38">
        <f t="shared" si="2"/>
        <v>0.05</v>
      </c>
      <c r="S21" s="38">
        <f t="shared" si="2"/>
        <v>0.06</v>
      </c>
      <c r="T21" s="38">
        <f t="shared" si="2"/>
        <v>0.05</v>
      </c>
      <c r="U21" s="38">
        <f t="shared" si="2"/>
        <v>0.03</v>
      </c>
      <c r="V21" s="38">
        <f t="shared" si="2"/>
        <v>3.0000000000000001E-3</v>
      </c>
      <c r="W21" s="39">
        <f t="shared" si="2"/>
        <v>5.0000000000000001E-3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574</v>
      </c>
      <c r="E22" s="40">
        <v>4320</v>
      </c>
      <c r="F22" s="40">
        <v>1584</v>
      </c>
      <c r="G22" s="40">
        <v>888</v>
      </c>
      <c r="H22" s="40">
        <v>360</v>
      </c>
      <c r="I22" s="40">
        <v>219</v>
      </c>
      <c r="J22" s="40">
        <v>1200</v>
      </c>
      <c r="K22" s="40">
        <v>714</v>
      </c>
      <c r="L22" s="40">
        <v>167</v>
      </c>
      <c r="M22" s="40">
        <v>216</v>
      </c>
      <c r="N22" s="40">
        <v>112</v>
      </c>
      <c r="O22" s="40">
        <v>2874</v>
      </c>
      <c r="P22" s="40">
        <v>142</v>
      </c>
      <c r="Q22" s="40">
        <v>293</v>
      </c>
      <c r="R22" s="40">
        <v>534</v>
      </c>
      <c r="S22" s="40">
        <v>508</v>
      </c>
      <c r="T22" s="40">
        <v>264</v>
      </c>
      <c r="U22" s="40">
        <v>547</v>
      </c>
      <c r="V22" s="40">
        <v>198</v>
      </c>
      <c r="W22" s="41">
        <v>145</v>
      </c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30.240000000000002</v>
      </c>
      <c r="F23" s="42">
        <f t="shared" si="3"/>
        <v>11.088000000000001</v>
      </c>
      <c r="G23" s="42">
        <f t="shared" si="3"/>
        <v>17.760000000000002</v>
      </c>
      <c r="H23" s="42">
        <f t="shared" si="3"/>
        <v>9</v>
      </c>
      <c r="I23" s="42">
        <f t="shared" si="3"/>
        <v>4.38</v>
      </c>
      <c r="J23" s="42">
        <f t="shared" si="3"/>
        <v>36</v>
      </c>
      <c r="K23" s="42">
        <f t="shared" si="3"/>
        <v>28.560000000000002</v>
      </c>
      <c r="L23" s="42">
        <f t="shared" si="3"/>
        <v>4.1749999999999998</v>
      </c>
      <c r="M23" s="42">
        <f t="shared" si="3"/>
        <v>1.08</v>
      </c>
      <c r="N23" s="42">
        <f t="shared" si="3"/>
        <v>4.4800000000000004</v>
      </c>
      <c r="O23" s="42">
        <f t="shared" si="3"/>
        <v>114.96000000000001</v>
      </c>
      <c r="P23" s="42">
        <f t="shared" si="3"/>
        <v>3.5500000000000003</v>
      </c>
      <c r="Q23" s="42">
        <f t="shared" si="3"/>
        <v>0</v>
      </c>
      <c r="R23" s="42">
        <f t="shared" si="3"/>
        <v>26.700000000000003</v>
      </c>
      <c r="S23" s="42">
        <f t="shared" si="3"/>
        <v>30.48</v>
      </c>
      <c r="T23" s="42">
        <f t="shared" si="3"/>
        <v>0</v>
      </c>
      <c r="U23" s="42">
        <f t="shared" si="3"/>
        <v>16.41</v>
      </c>
      <c r="V23" s="42">
        <f t="shared" si="3"/>
        <v>0.59399999999999997</v>
      </c>
      <c r="W23" s="42">
        <f t="shared" si="3"/>
        <v>0.72499999999999998</v>
      </c>
      <c r="X23" s="42">
        <f t="shared" si="3"/>
        <v>0</v>
      </c>
      <c r="Y23" s="43">
        <f>SUM(C23:X23)</f>
        <v>360.02200000000005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7.1400000000000006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14.65</v>
      </c>
      <c r="R24" s="42">
        <f t="shared" si="4"/>
        <v>0</v>
      </c>
      <c r="S24" s="42">
        <f t="shared" si="4"/>
        <v>0</v>
      </c>
      <c r="T24" s="42">
        <f t="shared" si="4"/>
        <v>13.200000000000001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64.608000000000004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30.240000000000002</v>
      </c>
      <c r="F25" s="44">
        <f t="shared" si="5"/>
        <v>22.176000000000002</v>
      </c>
      <c r="G25" s="44">
        <f t="shared" si="5"/>
        <v>17.760000000000002</v>
      </c>
      <c r="H25" s="44">
        <f t="shared" si="5"/>
        <v>9</v>
      </c>
      <c r="I25" s="44">
        <f t="shared" si="5"/>
        <v>4.38</v>
      </c>
      <c r="J25" s="44">
        <f t="shared" si="5"/>
        <v>36</v>
      </c>
      <c r="K25" s="44">
        <f t="shared" si="5"/>
        <v>35.700000000000003</v>
      </c>
      <c r="L25" s="44">
        <f t="shared" si="5"/>
        <v>4.1749999999999998</v>
      </c>
      <c r="M25" s="44">
        <f t="shared" si="5"/>
        <v>1.08</v>
      </c>
      <c r="N25" s="44">
        <f t="shared" si="5"/>
        <v>4.4800000000000004</v>
      </c>
      <c r="O25" s="44">
        <f t="shared" si="5"/>
        <v>114.96000000000001</v>
      </c>
      <c r="P25" s="44">
        <f t="shared" si="5"/>
        <v>3.5500000000000003</v>
      </c>
      <c r="Q25" s="44">
        <f t="shared" si="5"/>
        <v>14.65</v>
      </c>
      <c r="R25" s="44">
        <f t="shared" si="5"/>
        <v>26.700000000000003</v>
      </c>
      <c r="S25" s="44">
        <f t="shared" si="5"/>
        <v>30.48</v>
      </c>
      <c r="T25" s="44">
        <f t="shared" si="5"/>
        <v>13.200000000000001</v>
      </c>
      <c r="U25" s="44">
        <f t="shared" si="5"/>
        <v>16.41</v>
      </c>
      <c r="V25" s="44">
        <f t="shared" si="5"/>
        <v>0.59399999999999997</v>
      </c>
      <c r="W25" s="45">
        <f t="shared" si="5"/>
        <v>0.72499999999999998</v>
      </c>
      <c r="X25" s="45">
        <f t="shared" si="5"/>
        <v>0</v>
      </c>
      <c r="Y25" s="43">
        <f>SUM(C25:X25)</f>
        <v>424.63000000000005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43201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2.25" thickBot="1" x14ac:dyDescent="0.2">
      <c r="A34" s="64"/>
      <c r="B34" s="65"/>
      <c r="C34" s="16" t="s">
        <v>41</v>
      </c>
      <c r="D34" s="18" t="s">
        <v>26</v>
      </c>
      <c r="E34" s="18" t="s">
        <v>28</v>
      </c>
      <c r="F34" s="18" t="s">
        <v>27</v>
      </c>
      <c r="G34" s="18" t="s">
        <v>31</v>
      </c>
      <c r="H34" s="18" t="s">
        <v>49</v>
      </c>
      <c r="I34" s="18" t="s">
        <v>50</v>
      </c>
      <c r="J34" s="18" t="s">
        <v>96</v>
      </c>
      <c r="K34" s="18" t="s">
        <v>67</v>
      </c>
      <c r="L34" s="18" t="s">
        <v>62</v>
      </c>
      <c r="M34" s="18" t="s">
        <v>71</v>
      </c>
      <c r="N34" s="18" t="s">
        <v>38</v>
      </c>
      <c r="O34" s="18" t="s">
        <v>40</v>
      </c>
      <c r="P34" s="18" t="s">
        <v>39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72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147</v>
      </c>
      <c r="C36" s="25"/>
      <c r="D36" s="25"/>
      <c r="E36" s="25"/>
      <c r="F36" s="25">
        <v>2</v>
      </c>
      <c r="G36" s="25"/>
      <c r="H36" s="25"/>
      <c r="I36" s="25"/>
      <c r="J36" s="25"/>
      <c r="K36" s="25"/>
      <c r="L36" s="25"/>
      <c r="M36" s="25">
        <f>1/2</f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55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 t="s">
        <v>73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74</v>
      </c>
      <c r="C39" s="22"/>
      <c r="D39" s="22">
        <v>5</v>
      </c>
      <c r="E39" s="22"/>
      <c r="F39" s="22"/>
      <c r="G39" s="22">
        <v>20</v>
      </c>
      <c r="H39" s="22">
        <v>40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162</v>
      </c>
      <c r="C40" s="25"/>
      <c r="D40" s="25">
        <v>15</v>
      </c>
      <c r="E40" s="25"/>
      <c r="F40" s="25"/>
      <c r="G40" s="25">
        <v>10</v>
      </c>
      <c r="H40" s="25"/>
      <c r="I40" s="25"/>
      <c r="J40" s="25"/>
      <c r="K40" s="25">
        <v>50</v>
      </c>
      <c r="L40" s="25">
        <v>50</v>
      </c>
      <c r="M40" s="25"/>
      <c r="N40" s="25"/>
      <c r="O40" s="25"/>
      <c r="P40" s="25">
        <v>3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73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2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0.5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2E-3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</f>
        <v>0.5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0</v>
      </c>
      <c r="G49" s="34">
        <f t="shared" si="7"/>
        <v>30</v>
      </c>
      <c r="H49" s="34">
        <f t="shared" si="7"/>
        <v>40</v>
      </c>
      <c r="I49" s="34">
        <f t="shared" si="7"/>
        <v>15</v>
      </c>
      <c r="J49" s="34">
        <f t="shared" si="7"/>
        <v>0</v>
      </c>
      <c r="K49" s="34">
        <f t="shared" si="7"/>
        <v>50</v>
      </c>
      <c r="L49" s="34">
        <f t="shared" si="7"/>
        <v>50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3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</v>
      </c>
      <c r="D50" s="36">
        <f>+(A49*D49)/1000</f>
        <v>0.02</v>
      </c>
      <c r="E50" s="36">
        <f>+(A49*E49)/1000</f>
        <v>0</v>
      </c>
      <c r="F50" s="36">
        <f>+(A49*F49)/1000</f>
        <v>0</v>
      </c>
      <c r="G50" s="36">
        <f>+(A49*G49)/1000</f>
        <v>0.03</v>
      </c>
      <c r="H50" s="36">
        <f>+(A49*H49)/1000</f>
        <v>0.04</v>
      </c>
      <c r="I50" s="36">
        <f>+(A49*I49)/1000</f>
        <v>1.4999999999999999E-2</v>
      </c>
      <c r="J50" s="36">
        <f>+(A49*J49)/1000</f>
        <v>0</v>
      </c>
      <c r="K50" s="36">
        <f>+(A49*K49)/1000</f>
        <v>0.05</v>
      </c>
      <c r="L50" s="36">
        <f>+(A49*L49)/1000</f>
        <v>0.05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3.0000000000000001E-3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7.0000000000000007E-2</v>
      </c>
      <c r="D51" s="38">
        <f t="shared" ref="D51:X51" si="8">+D50+D48</f>
        <v>0.02</v>
      </c>
      <c r="E51" s="38">
        <f t="shared" si="8"/>
        <v>0.01</v>
      </c>
      <c r="F51" s="38">
        <f t="shared" si="8"/>
        <v>2E-3</v>
      </c>
      <c r="G51" s="38">
        <f t="shared" si="8"/>
        <v>0.03</v>
      </c>
      <c r="H51" s="38">
        <f t="shared" si="8"/>
        <v>0.04</v>
      </c>
      <c r="I51" s="38">
        <f t="shared" si="8"/>
        <v>1.4999999999999999E-2</v>
      </c>
      <c r="J51" s="38">
        <f t="shared" si="8"/>
        <v>0</v>
      </c>
      <c r="K51" s="38">
        <f t="shared" si="8"/>
        <v>0.05</v>
      </c>
      <c r="L51" s="38">
        <f t="shared" si="8"/>
        <v>0.05</v>
      </c>
      <c r="M51" s="38">
        <f t="shared" si="8"/>
        <v>0.5</v>
      </c>
      <c r="N51" s="38">
        <f t="shared" si="8"/>
        <v>0.06</v>
      </c>
      <c r="O51" s="38">
        <f t="shared" si="8"/>
        <v>0</v>
      </c>
      <c r="P51" s="38">
        <f t="shared" si="8"/>
        <v>3.0000000000000001E-3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274</v>
      </c>
      <c r="E52" s="40">
        <v>1584</v>
      </c>
      <c r="F52" s="40">
        <v>4320</v>
      </c>
      <c r="G52" s="40">
        <v>219</v>
      </c>
      <c r="H52" s="40">
        <v>112</v>
      </c>
      <c r="I52" s="40">
        <v>674</v>
      </c>
      <c r="J52" s="40">
        <v>834</v>
      </c>
      <c r="K52" s="40">
        <v>1240</v>
      </c>
      <c r="L52" s="40">
        <v>678</v>
      </c>
      <c r="M52" s="40">
        <v>59</v>
      </c>
      <c r="N52" s="40">
        <v>198</v>
      </c>
      <c r="O52" s="40">
        <v>118</v>
      </c>
      <c r="P52" s="40">
        <v>145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8.64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29.5</v>
      </c>
      <c r="N53" s="42">
        <f t="shared" si="9"/>
        <v>11.879999999999999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83.22</v>
      </c>
    </row>
    <row r="54" spans="1:25" x14ac:dyDescent="0.15">
      <c r="A54" s="7">
        <f>SUM(A49)</f>
        <v>1</v>
      </c>
      <c r="B54" s="8" t="s">
        <v>9</v>
      </c>
      <c r="C54" s="42">
        <f>SUM(C50*C52)</f>
        <v>0</v>
      </c>
      <c r="D54" s="42">
        <f>SUM(D50*D52)</f>
        <v>5.48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6.5699999999999994</v>
      </c>
      <c r="H54" s="42">
        <f t="shared" si="10"/>
        <v>4.4800000000000004</v>
      </c>
      <c r="I54" s="42">
        <f t="shared" si="10"/>
        <v>10.11</v>
      </c>
      <c r="J54" s="42">
        <f t="shared" si="10"/>
        <v>0</v>
      </c>
      <c r="K54" s="42">
        <f t="shared" si="10"/>
        <v>62</v>
      </c>
      <c r="L54" s="42">
        <f t="shared" si="10"/>
        <v>33.9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0.435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122.97499999999999</v>
      </c>
    </row>
    <row r="55" spans="1:25" x14ac:dyDescent="0.15">
      <c r="A55" s="75" t="s">
        <v>10</v>
      </c>
      <c r="B55" s="76"/>
      <c r="C55" s="44">
        <f>SUM(C53:C54)</f>
        <v>17.360000000000003</v>
      </c>
      <c r="D55" s="44">
        <f t="shared" ref="D55:X55" si="11">SUM(D53:D54)</f>
        <v>5.48</v>
      </c>
      <c r="E55" s="44">
        <f t="shared" si="11"/>
        <v>15.84</v>
      </c>
      <c r="F55" s="44">
        <f t="shared" si="11"/>
        <v>8.64</v>
      </c>
      <c r="G55" s="44">
        <f t="shared" si="11"/>
        <v>6.5699999999999994</v>
      </c>
      <c r="H55" s="44">
        <f t="shared" si="11"/>
        <v>4.4800000000000004</v>
      </c>
      <c r="I55" s="44">
        <f t="shared" si="11"/>
        <v>10.11</v>
      </c>
      <c r="J55" s="44">
        <f t="shared" si="11"/>
        <v>0</v>
      </c>
      <c r="K55" s="44">
        <f t="shared" si="11"/>
        <v>62</v>
      </c>
      <c r="L55" s="44">
        <f t="shared" si="11"/>
        <v>33.9</v>
      </c>
      <c r="M55" s="44">
        <f t="shared" si="11"/>
        <v>29.5</v>
      </c>
      <c r="N55" s="44">
        <f t="shared" si="11"/>
        <v>11.879999999999999</v>
      </c>
      <c r="O55" s="44">
        <f t="shared" si="11"/>
        <v>0</v>
      </c>
      <c r="P55" s="44">
        <f t="shared" si="11"/>
        <v>0.435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206.19500000000002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7" t="s">
        <v>0</v>
      </c>
      <c r="C1" s="77"/>
      <c r="D1" s="77"/>
      <c r="E1" s="77"/>
      <c r="F1" s="77"/>
      <c r="G1" s="77"/>
      <c r="H1" s="77"/>
      <c r="I1" s="77"/>
      <c r="J1" s="77"/>
      <c r="L1" s="10"/>
      <c r="M1" s="78" t="s">
        <v>167</v>
      </c>
      <c r="N1" s="78"/>
      <c r="O1" s="78"/>
      <c r="P1" s="78"/>
      <c r="Q1" s="78"/>
      <c r="R1" s="78" t="s">
        <v>1</v>
      </c>
      <c r="S1" s="78"/>
      <c r="T1" s="78"/>
      <c r="U1" s="78"/>
      <c r="V1" s="78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1">
        <v>43202</v>
      </c>
      <c r="Q2" s="61"/>
      <c r="R2" s="61"/>
      <c r="S2" s="61"/>
      <c r="T2" s="13"/>
      <c r="U2" s="13"/>
      <c r="V2" s="13"/>
    </row>
    <row r="3" spans="1:25" x14ac:dyDescent="0.15">
      <c r="A3" s="62"/>
      <c r="B3" s="63"/>
      <c r="C3" s="66" t="s">
        <v>3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  <c r="W3" s="14"/>
      <c r="X3" s="14"/>
      <c r="Y3" s="15"/>
    </row>
    <row r="4" spans="1:25" ht="55.5" thickBot="1" x14ac:dyDescent="0.2">
      <c r="A4" s="64"/>
      <c r="B4" s="65"/>
      <c r="C4" s="16" t="s">
        <v>41</v>
      </c>
      <c r="D4" s="17" t="s">
        <v>26</v>
      </c>
      <c r="E4" s="18" t="s">
        <v>28</v>
      </c>
      <c r="F4" s="18" t="s">
        <v>29</v>
      </c>
      <c r="G4" s="18" t="s">
        <v>145</v>
      </c>
      <c r="H4" s="18" t="s">
        <v>27</v>
      </c>
      <c r="I4" s="19" t="s">
        <v>64</v>
      </c>
      <c r="J4" s="18" t="s">
        <v>31</v>
      </c>
      <c r="K4" s="18" t="s">
        <v>34</v>
      </c>
      <c r="L4" s="18" t="s">
        <v>67</v>
      </c>
      <c r="M4" s="18" t="s">
        <v>36</v>
      </c>
      <c r="N4" s="19" t="s">
        <v>46</v>
      </c>
      <c r="O4" s="18" t="s">
        <v>56</v>
      </c>
      <c r="P4" s="18" t="s">
        <v>38</v>
      </c>
      <c r="Q4" s="18" t="s">
        <v>82</v>
      </c>
      <c r="R4" s="18" t="s">
        <v>33</v>
      </c>
      <c r="S4" s="18" t="s">
        <v>39</v>
      </c>
      <c r="T4" s="18" t="s">
        <v>37</v>
      </c>
      <c r="U4" s="19" t="s">
        <v>146</v>
      </c>
      <c r="V4" s="20" t="s">
        <v>75</v>
      </c>
      <c r="W4" s="17"/>
      <c r="X4" s="17"/>
      <c r="Y4" s="15"/>
    </row>
    <row r="5" spans="1:25" ht="11.25" customHeight="1" x14ac:dyDescent="0.15">
      <c r="A5" s="69" t="s">
        <v>4</v>
      </c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0"/>
      <c r="B6" s="24" t="s">
        <v>142</v>
      </c>
      <c r="C6" s="25"/>
      <c r="D6" s="25"/>
      <c r="E6" s="25">
        <v>7</v>
      </c>
      <c r="F6" s="25">
        <v>15</v>
      </c>
      <c r="G6" s="25"/>
      <c r="H6" s="25"/>
      <c r="I6" s="25">
        <v>120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0"/>
      <c r="B7" s="24" t="s">
        <v>143</v>
      </c>
      <c r="C7" s="25"/>
      <c r="D7" s="25">
        <v>5</v>
      </c>
      <c r="E7" s="25"/>
      <c r="F7" s="25">
        <v>18</v>
      </c>
      <c r="G7" s="25"/>
      <c r="H7" s="25"/>
      <c r="I7" s="25"/>
      <c r="J7" s="25"/>
      <c r="K7" s="25">
        <v>25</v>
      </c>
      <c r="L7" s="25"/>
      <c r="M7" s="25">
        <f>1/10</f>
        <v>0.1</v>
      </c>
      <c r="N7" s="25"/>
      <c r="O7" s="25"/>
      <c r="P7" s="25"/>
      <c r="Q7" s="25"/>
      <c r="R7" s="25"/>
      <c r="S7" s="25"/>
      <c r="T7" s="25">
        <v>28</v>
      </c>
      <c r="U7" s="25"/>
      <c r="V7" s="26"/>
      <c r="W7" s="26"/>
      <c r="X7" s="26"/>
      <c r="Y7" s="15"/>
    </row>
    <row r="8" spans="1:25" ht="11.25" thickBot="1" x14ac:dyDescent="0.2">
      <c r="A8" s="71"/>
      <c r="B8" s="27" t="s">
        <v>45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69" t="s">
        <v>5</v>
      </c>
      <c r="B9" s="21" t="s">
        <v>102</v>
      </c>
      <c r="C9" s="22"/>
      <c r="D9" s="22"/>
      <c r="E9" s="22">
        <v>7</v>
      </c>
      <c r="F9" s="22"/>
      <c r="G9" s="22"/>
      <c r="H9" s="22"/>
      <c r="I9" s="22"/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0"/>
      <c r="B10" s="30" t="s">
        <v>144</v>
      </c>
      <c r="C10" s="25"/>
      <c r="D10" s="25"/>
      <c r="E10" s="25"/>
      <c r="F10" s="25"/>
      <c r="G10" s="25">
        <v>25</v>
      </c>
      <c r="H10" s="25">
        <v>8</v>
      </c>
      <c r="I10" s="25"/>
      <c r="J10" s="25">
        <v>10</v>
      </c>
      <c r="K10" s="25"/>
      <c r="L10" s="25">
        <v>70</v>
      </c>
      <c r="M10" s="25"/>
      <c r="N10" s="25">
        <v>25</v>
      </c>
      <c r="O10" s="25">
        <v>5</v>
      </c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0"/>
      <c r="B11" s="30" t="s">
        <v>41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69" t="s">
        <v>6</v>
      </c>
      <c r="B13" s="21" t="s">
        <v>44</v>
      </c>
      <c r="C13" s="22"/>
      <c r="D13" s="22"/>
      <c r="E13" s="22"/>
      <c r="F13" s="22"/>
      <c r="G13" s="22"/>
      <c r="H13" s="22"/>
      <c r="I13" s="22"/>
      <c r="J13" s="22">
        <v>20</v>
      </c>
      <c r="K13" s="22"/>
      <c r="L13" s="22"/>
      <c r="M13" s="22"/>
      <c r="N13" s="22"/>
      <c r="O13" s="22"/>
      <c r="P13" s="22"/>
      <c r="Q13" s="22"/>
      <c r="R13" s="22">
        <v>18</v>
      </c>
      <c r="S13" s="22"/>
      <c r="T13" s="22"/>
      <c r="U13" s="22">
        <v>20</v>
      </c>
      <c r="V13" s="23">
        <v>12</v>
      </c>
      <c r="W13" s="23"/>
      <c r="X13" s="23"/>
      <c r="Y13" s="15"/>
    </row>
    <row r="14" spans="1:25" x14ac:dyDescent="0.15">
      <c r="A14" s="70"/>
      <c r="B14" s="24" t="s">
        <v>97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0"/>
      <c r="B15" s="24" t="s">
        <v>41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2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5</v>
      </c>
      <c r="E17" s="31">
        <f t="shared" si="0"/>
        <v>14</v>
      </c>
      <c r="F17" s="31">
        <f t="shared" si="0"/>
        <v>33</v>
      </c>
      <c r="G17" s="31">
        <f t="shared" si="0"/>
        <v>25</v>
      </c>
      <c r="H17" s="31">
        <f t="shared" si="0"/>
        <v>8</v>
      </c>
      <c r="I17" s="31">
        <f t="shared" si="0"/>
        <v>120</v>
      </c>
      <c r="J17" s="31">
        <f t="shared" si="0"/>
        <v>40</v>
      </c>
      <c r="K17" s="31">
        <f t="shared" si="0"/>
        <v>25</v>
      </c>
      <c r="L17" s="31">
        <f t="shared" si="0"/>
        <v>70</v>
      </c>
      <c r="M17" s="31">
        <f t="shared" si="0"/>
        <v>0.1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28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5.0000000000000001E-3</v>
      </c>
      <c r="E18" s="33">
        <f>+(A17*E17)/1000</f>
        <v>1.4E-2</v>
      </c>
      <c r="F18" s="33">
        <f>+(A17*F17)/1000</f>
        <v>3.3000000000000002E-2</v>
      </c>
      <c r="G18" s="33">
        <f>+(A17*G17)/1000</f>
        <v>2.5000000000000001E-2</v>
      </c>
      <c r="H18" s="33">
        <f>+(A17*H17)/1000</f>
        <v>8.0000000000000002E-3</v>
      </c>
      <c r="I18" s="33">
        <f>+(A17*I17)/1000</f>
        <v>0.12</v>
      </c>
      <c r="J18" s="33">
        <f>+(A17*J17)/1000</f>
        <v>0.04</v>
      </c>
      <c r="K18" s="33">
        <f>+(A17*K17)/1000</f>
        <v>2.5000000000000001E-2</v>
      </c>
      <c r="L18" s="33">
        <f>+(A17*L17)/1000</f>
        <v>7.0000000000000007E-2</v>
      </c>
      <c r="M18" s="33">
        <f>+(A17*M17)</f>
        <v>0.1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2.8000000000000001E-2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20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18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12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0.02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1.7999999999999999E-2</v>
      </c>
      <c r="S20" s="36">
        <f>+(A19*S19)/1000</f>
        <v>0</v>
      </c>
      <c r="T20" s="36">
        <f>+(A19*T19)/1000</f>
        <v>0</v>
      </c>
      <c r="U20" s="36">
        <f>+(A19*U19)/1000</f>
        <v>0.02</v>
      </c>
      <c r="V20" s="36">
        <f>+(A19*V19)/1000</f>
        <v>1.2E-2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3" t="s">
        <v>7</v>
      </c>
      <c r="B21" s="74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3.3000000000000002E-2</v>
      </c>
      <c r="G21" s="38">
        <f t="shared" si="2"/>
        <v>2.5000000000000001E-2</v>
      </c>
      <c r="H21" s="38">
        <f t="shared" si="2"/>
        <v>8.0000000000000002E-3</v>
      </c>
      <c r="I21" s="38">
        <f t="shared" si="2"/>
        <v>0.12</v>
      </c>
      <c r="J21" s="38">
        <f t="shared" si="2"/>
        <v>0.06</v>
      </c>
      <c r="K21" s="38">
        <f t="shared" si="2"/>
        <v>2.5000000000000001E-2</v>
      </c>
      <c r="L21" s="38">
        <f t="shared" si="2"/>
        <v>7.0000000000000007E-2</v>
      </c>
      <c r="M21" s="38">
        <f t="shared" si="2"/>
        <v>0.1</v>
      </c>
      <c r="N21" s="38">
        <f t="shared" si="2"/>
        <v>0.27500000000000002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1.7999999999999999E-2</v>
      </c>
      <c r="S21" s="38">
        <f t="shared" si="2"/>
        <v>5.0000000000000001E-3</v>
      </c>
      <c r="T21" s="38">
        <f t="shared" si="2"/>
        <v>2.8000000000000001E-2</v>
      </c>
      <c r="U21" s="38">
        <f t="shared" si="2"/>
        <v>0.02</v>
      </c>
      <c r="V21" s="38">
        <f t="shared" si="2"/>
        <v>1.2E-2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6" t="s">
        <v>8</v>
      </c>
      <c r="B22" s="68"/>
      <c r="C22" s="40">
        <v>248</v>
      </c>
      <c r="D22" s="40">
        <v>574</v>
      </c>
      <c r="E22" s="40">
        <v>1584</v>
      </c>
      <c r="F22" s="40">
        <v>360</v>
      </c>
      <c r="G22" s="40">
        <v>408</v>
      </c>
      <c r="H22" s="40">
        <v>4320</v>
      </c>
      <c r="I22" s="40">
        <v>288</v>
      </c>
      <c r="J22" s="40">
        <v>219</v>
      </c>
      <c r="K22" s="40">
        <v>264</v>
      </c>
      <c r="L22" s="40">
        <v>1240</v>
      </c>
      <c r="M22" s="40">
        <v>59</v>
      </c>
      <c r="N22" s="40">
        <v>167</v>
      </c>
      <c r="O22" s="40">
        <v>216</v>
      </c>
      <c r="P22" s="40">
        <v>198</v>
      </c>
      <c r="Q22" s="40">
        <v>508</v>
      </c>
      <c r="R22" s="40">
        <v>714</v>
      </c>
      <c r="S22" s="40">
        <v>145</v>
      </c>
      <c r="T22" s="40">
        <v>198</v>
      </c>
      <c r="U22" s="40">
        <v>142</v>
      </c>
      <c r="V22" s="40">
        <v>600</v>
      </c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2.87</v>
      </c>
      <c r="E23" s="42">
        <f t="shared" ref="E23:X23" si="3">SUM(E18*E22)</f>
        <v>22.176000000000002</v>
      </c>
      <c r="F23" s="42">
        <f t="shared" si="3"/>
        <v>11.88</v>
      </c>
      <c r="G23" s="42">
        <f t="shared" si="3"/>
        <v>10.200000000000001</v>
      </c>
      <c r="H23" s="42">
        <f t="shared" si="3"/>
        <v>34.56</v>
      </c>
      <c r="I23" s="42">
        <f t="shared" si="3"/>
        <v>34.56</v>
      </c>
      <c r="J23" s="42">
        <f t="shared" si="3"/>
        <v>8.76</v>
      </c>
      <c r="K23" s="42">
        <f t="shared" si="3"/>
        <v>6.6000000000000005</v>
      </c>
      <c r="L23" s="42">
        <f t="shared" si="3"/>
        <v>86.800000000000011</v>
      </c>
      <c r="M23" s="42">
        <f t="shared" si="3"/>
        <v>5.9</v>
      </c>
      <c r="N23" s="42">
        <f t="shared" si="3"/>
        <v>4.1749999999999998</v>
      </c>
      <c r="O23" s="42">
        <f t="shared" si="3"/>
        <v>1.08</v>
      </c>
      <c r="P23" s="42">
        <f t="shared" si="3"/>
        <v>13.860000000000001</v>
      </c>
      <c r="Q23" s="42">
        <f t="shared" si="3"/>
        <v>35.56</v>
      </c>
      <c r="R23" s="42">
        <f t="shared" si="3"/>
        <v>0</v>
      </c>
      <c r="S23" s="42">
        <f t="shared" si="3"/>
        <v>0.72499999999999998</v>
      </c>
      <c r="T23" s="42">
        <f t="shared" si="3"/>
        <v>5.5440000000000005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305.09000000000003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4.38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41.75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12.851999999999999</v>
      </c>
      <c r="S24" s="42">
        <f t="shared" si="4"/>
        <v>0</v>
      </c>
      <c r="T24" s="42">
        <f t="shared" si="4"/>
        <v>0</v>
      </c>
      <c r="U24" s="42">
        <f t="shared" si="4"/>
        <v>2.84</v>
      </c>
      <c r="V24" s="42">
        <f t="shared" si="4"/>
        <v>7.2</v>
      </c>
      <c r="W24" s="42">
        <f t="shared" si="4"/>
        <v>0</v>
      </c>
      <c r="X24" s="42">
        <f t="shared" si="4"/>
        <v>0</v>
      </c>
      <c r="Y24" s="43">
        <f>SUM(C24:X24)</f>
        <v>87.552000000000007</v>
      </c>
    </row>
    <row r="25" spans="1:25" x14ac:dyDescent="0.15">
      <c r="A25" s="75" t="s">
        <v>10</v>
      </c>
      <c r="B25" s="76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22.176000000000002</v>
      </c>
      <c r="F25" s="44">
        <f t="shared" si="5"/>
        <v>11.88</v>
      </c>
      <c r="G25" s="44">
        <f t="shared" si="5"/>
        <v>10.200000000000001</v>
      </c>
      <c r="H25" s="44">
        <f t="shared" si="5"/>
        <v>34.56</v>
      </c>
      <c r="I25" s="44">
        <f t="shared" si="5"/>
        <v>34.56</v>
      </c>
      <c r="J25" s="44">
        <f t="shared" si="5"/>
        <v>13.139999999999999</v>
      </c>
      <c r="K25" s="44">
        <f t="shared" si="5"/>
        <v>6.6000000000000005</v>
      </c>
      <c r="L25" s="44">
        <f t="shared" si="5"/>
        <v>86.800000000000011</v>
      </c>
      <c r="M25" s="44">
        <f t="shared" si="5"/>
        <v>5.9</v>
      </c>
      <c r="N25" s="44">
        <f t="shared" si="5"/>
        <v>45.925000000000004</v>
      </c>
      <c r="O25" s="44">
        <f t="shared" si="5"/>
        <v>1.08</v>
      </c>
      <c r="P25" s="44">
        <f t="shared" si="5"/>
        <v>13.860000000000001</v>
      </c>
      <c r="Q25" s="44">
        <f t="shared" si="5"/>
        <v>35.56</v>
      </c>
      <c r="R25" s="44">
        <f t="shared" si="5"/>
        <v>12.851999999999999</v>
      </c>
      <c r="S25" s="44">
        <f t="shared" si="5"/>
        <v>0.72499999999999998</v>
      </c>
      <c r="T25" s="44">
        <f t="shared" si="5"/>
        <v>5.5440000000000005</v>
      </c>
      <c r="U25" s="44">
        <f t="shared" si="5"/>
        <v>2.84</v>
      </c>
      <c r="V25" s="44">
        <f t="shared" si="5"/>
        <v>7.2</v>
      </c>
      <c r="W25" s="45">
        <f t="shared" si="5"/>
        <v>0</v>
      </c>
      <c r="X25" s="45">
        <f t="shared" si="5"/>
        <v>0</v>
      </c>
      <c r="Y25" s="43">
        <f>SUM(C25:X25)</f>
        <v>392.64199999999988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60" t="s">
        <v>11</v>
      </c>
      <c r="B28" s="60"/>
      <c r="C28" s="50"/>
      <c r="H28" s="60" t="s">
        <v>12</v>
      </c>
      <c r="I28" s="60"/>
      <c r="J28" s="60"/>
      <c r="K28" s="60"/>
      <c r="P28" s="60" t="s">
        <v>13</v>
      </c>
      <c r="Q28" s="60"/>
      <c r="R28" s="60"/>
      <c r="S28" s="60"/>
    </row>
    <row r="31" spans="1:25" x14ac:dyDescent="0.15">
      <c r="B31" s="77" t="s">
        <v>0</v>
      </c>
      <c r="C31" s="77"/>
      <c r="D31" s="77"/>
      <c r="E31" s="77"/>
      <c r="F31" s="77"/>
      <c r="G31" s="77"/>
      <c r="H31" s="77"/>
      <c r="I31" s="77"/>
      <c r="J31" s="77"/>
      <c r="L31" s="10"/>
      <c r="M31" s="78" t="s">
        <v>167</v>
      </c>
      <c r="N31" s="78"/>
      <c r="O31" s="78"/>
      <c r="P31" s="78"/>
      <c r="Q31" s="78"/>
      <c r="R31" s="78" t="s">
        <v>14</v>
      </c>
      <c r="S31" s="78"/>
      <c r="T31" s="78"/>
      <c r="U31" s="78"/>
      <c r="V31" s="78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1">
        <v>43202</v>
      </c>
      <c r="Q32" s="61"/>
      <c r="R32" s="61"/>
      <c r="S32" s="61"/>
      <c r="T32" s="13"/>
      <c r="U32" s="13"/>
      <c r="V32" s="13"/>
    </row>
    <row r="33" spans="1:25" x14ac:dyDescent="0.15">
      <c r="A33" s="62"/>
      <c r="B33" s="63"/>
      <c r="C33" s="66" t="s">
        <v>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14"/>
      <c r="X33" s="14"/>
      <c r="Y33" s="15"/>
    </row>
    <row r="34" spans="1:25" ht="67.5" thickBot="1" x14ac:dyDescent="0.2">
      <c r="A34" s="64"/>
      <c r="B34" s="65"/>
      <c r="C34" s="16" t="s">
        <v>41</v>
      </c>
      <c r="D34" s="18" t="s">
        <v>26</v>
      </c>
      <c r="E34" s="18" t="s">
        <v>84</v>
      </c>
      <c r="F34" s="18" t="s">
        <v>57</v>
      </c>
      <c r="G34" s="18" t="s">
        <v>31</v>
      </c>
      <c r="H34" s="18" t="s">
        <v>75</v>
      </c>
      <c r="I34" s="18" t="s">
        <v>28</v>
      </c>
      <c r="J34" s="18" t="s">
        <v>46</v>
      </c>
      <c r="K34" s="18" t="s">
        <v>48</v>
      </c>
      <c r="L34" s="18" t="s">
        <v>38</v>
      </c>
      <c r="M34" s="18" t="s">
        <v>32</v>
      </c>
      <c r="N34" s="18" t="s">
        <v>39</v>
      </c>
      <c r="O34" s="18" t="s">
        <v>52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69" t="s">
        <v>4</v>
      </c>
      <c r="B35" s="21" t="s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0"/>
      <c r="B36" s="24" t="s">
        <v>84</v>
      </c>
      <c r="C36" s="25"/>
      <c r="D36" s="25"/>
      <c r="E36" s="25">
        <v>35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0"/>
      <c r="B37" s="24" t="s">
        <v>109</v>
      </c>
      <c r="C37" s="25">
        <v>70</v>
      </c>
      <c r="D37" s="25"/>
      <c r="E37" s="25"/>
      <c r="F37" s="25"/>
      <c r="G37" s="25"/>
      <c r="H37" s="25"/>
      <c r="I37" s="25">
        <v>10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69" t="s">
        <v>5</v>
      </c>
      <c r="B39" s="21" t="s">
        <v>58</v>
      </c>
      <c r="C39" s="22"/>
      <c r="D39" s="22">
        <v>7</v>
      </c>
      <c r="E39" s="22"/>
      <c r="F39" s="22">
        <v>15</v>
      </c>
      <c r="G39" s="22">
        <v>20</v>
      </c>
      <c r="H39" s="22">
        <v>15</v>
      </c>
      <c r="I39" s="22"/>
      <c r="J39" s="22">
        <v>25</v>
      </c>
      <c r="K39" s="22"/>
      <c r="L39" s="22"/>
      <c r="M39" s="22">
        <v>20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0"/>
      <c r="B40" s="24" t="s">
        <v>106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0"/>
      <c r="B41" s="24" t="s">
        <v>148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1"/>
      <c r="B42" s="27" t="s">
        <v>166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>
        <f>1/2</f>
        <v>0.5</v>
      </c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69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0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0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2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35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10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3.5000000000000003E-2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0.01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22</v>
      </c>
      <c r="E49" s="34">
        <f t="shared" si="7"/>
        <v>0</v>
      </c>
      <c r="F49" s="34">
        <f t="shared" si="7"/>
        <v>15</v>
      </c>
      <c r="G49" s="34">
        <f t="shared" si="7"/>
        <v>20</v>
      </c>
      <c r="H49" s="34">
        <f t="shared" si="7"/>
        <v>15</v>
      </c>
      <c r="I49" s="34">
        <f t="shared" si="7"/>
        <v>20</v>
      </c>
      <c r="J49" s="34">
        <f t="shared" si="7"/>
        <v>25</v>
      </c>
      <c r="K49" s="34">
        <f t="shared" si="7"/>
        <v>50</v>
      </c>
      <c r="L49" s="34">
        <f t="shared" si="7"/>
        <v>0</v>
      </c>
      <c r="M49" s="34">
        <f t="shared" si="7"/>
        <v>20</v>
      </c>
      <c r="N49" s="34">
        <f t="shared" si="7"/>
        <v>3</v>
      </c>
      <c r="O49" s="34">
        <f t="shared" si="7"/>
        <v>0.5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2.1999999999999999E-2</v>
      </c>
      <c r="E50" s="36">
        <f>+(A49*E49)/1000</f>
        <v>0</v>
      </c>
      <c r="F50" s="36">
        <f>+(A49*F49)/1000</f>
        <v>1.4999999999999999E-2</v>
      </c>
      <c r="G50" s="36">
        <f>+(A49*G49)/1000</f>
        <v>0.02</v>
      </c>
      <c r="H50" s="36">
        <f>+(A49*H49)/1000</f>
        <v>1.4999999999999999E-2</v>
      </c>
      <c r="I50" s="36">
        <f>+(A49*I49)/1000</f>
        <v>0.02</v>
      </c>
      <c r="J50" s="36">
        <f>+(A49*J49)/1000</f>
        <v>2.5000000000000001E-2</v>
      </c>
      <c r="K50" s="36">
        <f>+(A49*K49)/1000</f>
        <v>0.05</v>
      </c>
      <c r="L50" s="36">
        <f>+(A49*L49)/1000</f>
        <v>0</v>
      </c>
      <c r="M50" s="36">
        <f>+(A49*M49)/1000</f>
        <v>0.02</v>
      </c>
      <c r="N50" s="36">
        <f>+(A49*N49)/1000</f>
        <v>3.0000000000000001E-3</v>
      </c>
      <c r="O50" s="36">
        <f>+(A49*O49)</f>
        <v>0.5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3" t="s">
        <v>7</v>
      </c>
      <c r="B51" s="74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3.5000000000000003E-2</v>
      </c>
      <c r="F51" s="38">
        <f t="shared" si="8"/>
        <v>1.4999999999999999E-2</v>
      </c>
      <c r="G51" s="38">
        <f t="shared" si="8"/>
        <v>0.02</v>
      </c>
      <c r="H51" s="38">
        <f t="shared" si="8"/>
        <v>1.4999999999999999E-2</v>
      </c>
      <c r="I51" s="38">
        <f t="shared" si="8"/>
        <v>0.03</v>
      </c>
      <c r="J51" s="38">
        <f t="shared" si="8"/>
        <v>2.5000000000000001E-2</v>
      </c>
      <c r="K51" s="38">
        <f t="shared" si="8"/>
        <v>0.05</v>
      </c>
      <c r="L51" s="38">
        <f t="shared" si="8"/>
        <v>0.06</v>
      </c>
      <c r="M51" s="38">
        <f t="shared" si="8"/>
        <v>0.02</v>
      </c>
      <c r="N51" s="38">
        <f t="shared" si="8"/>
        <v>3.0000000000000001E-3</v>
      </c>
      <c r="O51" s="38">
        <f t="shared" si="8"/>
        <v>0.5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6" t="s">
        <v>8</v>
      </c>
      <c r="B52" s="68"/>
      <c r="C52" s="40">
        <v>248</v>
      </c>
      <c r="D52" s="40">
        <v>574</v>
      </c>
      <c r="E52" s="40">
        <v>1510</v>
      </c>
      <c r="F52" s="40">
        <v>507</v>
      </c>
      <c r="G52" s="40">
        <v>219</v>
      </c>
      <c r="H52" s="40">
        <v>600</v>
      </c>
      <c r="I52" s="40">
        <v>1584</v>
      </c>
      <c r="J52" s="40">
        <v>167</v>
      </c>
      <c r="K52" s="40">
        <v>293</v>
      </c>
      <c r="L52" s="40">
        <v>198</v>
      </c>
      <c r="M52" s="40">
        <v>142</v>
      </c>
      <c r="N52" s="40">
        <v>145</v>
      </c>
      <c r="O52" s="40">
        <v>60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52.850000000000009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15.84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97.93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12.628</v>
      </c>
      <c r="E54" s="42">
        <f t="shared" ref="E54:X54" si="10">SUM(E50*E52)</f>
        <v>0</v>
      </c>
      <c r="F54" s="42">
        <f t="shared" si="10"/>
        <v>7.6049999999999995</v>
      </c>
      <c r="G54" s="42">
        <f t="shared" si="10"/>
        <v>4.38</v>
      </c>
      <c r="H54" s="42">
        <f t="shared" si="10"/>
        <v>9</v>
      </c>
      <c r="I54" s="42">
        <f t="shared" si="10"/>
        <v>31.68</v>
      </c>
      <c r="J54" s="42">
        <f t="shared" si="10"/>
        <v>4.1749999999999998</v>
      </c>
      <c r="K54" s="42">
        <f t="shared" si="10"/>
        <v>14.65</v>
      </c>
      <c r="L54" s="42">
        <f t="shared" si="10"/>
        <v>0</v>
      </c>
      <c r="M54" s="42">
        <f t="shared" si="10"/>
        <v>2.84</v>
      </c>
      <c r="N54" s="42">
        <f t="shared" si="10"/>
        <v>0.435</v>
      </c>
      <c r="O54" s="42">
        <f t="shared" si="10"/>
        <v>30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132.27300000000002</v>
      </c>
    </row>
    <row r="55" spans="1:25" x14ac:dyDescent="0.15">
      <c r="A55" s="75" t="s">
        <v>10</v>
      </c>
      <c r="B55" s="76"/>
      <c r="C55" s="44">
        <f>SUM(C53:C54)</f>
        <v>32.24</v>
      </c>
      <c r="D55" s="44">
        <f t="shared" ref="D55:X55" si="11">+D51*D52</f>
        <v>12.628</v>
      </c>
      <c r="E55" s="44">
        <f t="shared" si="11"/>
        <v>52.850000000000009</v>
      </c>
      <c r="F55" s="44">
        <f t="shared" si="11"/>
        <v>7.6049999999999995</v>
      </c>
      <c r="G55" s="44">
        <f t="shared" si="11"/>
        <v>4.38</v>
      </c>
      <c r="H55" s="44">
        <f t="shared" si="11"/>
        <v>9</v>
      </c>
      <c r="I55" s="44">
        <f t="shared" si="11"/>
        <v>47.519999999999996</v>
      </c>
      <c r="J55" s="44">
        <f t="shared" si="11"/>
        <v>4.1749999999999998</v>
      </c>
      <c r="K55" s="44">
        <f t="shared" si="11"/>
        <v>14.65</v>
      </c>
      <c r="L55" s="44">
        <f t="shared" si="11"/>
        <v>11.879999999999999</v>
      </c>
      <c r="M55" s="44">
        <f t="shared" si="11"/>
        <v>2.84</v>
      </c>
      <c r="N55" s="44">
        <f t="shared" si="11"/>
        <v>0.435</v>
      </c>
      <c r="O55" s="44">
        <f t="shared" si="11"/>
        <v>30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230.20300000000003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60" t="s">
        <v>11</v>
      </c>
      <c r="B58" s="60"/>
      <c r="C58" s="50"/>
      <c r="H58" s="60" t="s">
        <v>12</v>
      </c>
      <c r="I58" s="60"/>
      <c r="J58" s="60"/>
      <c r="K58" s="60"/>
      <c r="P58" s="60" t="s">
        <v>13</v>
      </c>
      <c r="Q58" s="60"/>
      <c r="R58" s="60"/>
      <c r="S58" s="60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2018-04-02T10:43:59Z</dcterms:modified>
</cp:coreProperties>
</file>