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601" activeTab="3"/>
  </bookViews>
  <sheets>
    <sheet name="1" sheetId="49" r:id="rId1"/>
    <sheet name="2" sheetId="48" r:id="rId2"/>
    <sheet name="3" sheetId="47" r:id="rId3"/>
    <sheet name="4" sheetId="41" r:id="rId4"/>
    <sheet name="5" sheetId="42" r:id="rId5"/>
    <sheet name="6" sheetId="43" r:id="rId6"/>
    <sheet name="7" sheetId="44" r:id="rId7"/>
    <sheet name="8" sheetId="45" r:id="rId8"/>
    <sheet name="9" sheetId="46" r:id="rId9"/>
    <sheet name="10" sheetId="50" r:id="rId10"/>
  </sheets>
  <calcPr calcId="152511"/>
</workbook>
</file>

<file path=xl/calcChain.xml><?xml version="1.0" encoding="utf-8"?>
<calcChain xmlns="http://schemas.openxmlformats.org/spreadsheetml/2006/main">
  <c r="O48" i="50" l="1"/>
  <c r="O36" i="50"/>
  <c r="N20" i="43"/>
  <c r="N13" i="43"/>
  <c r="D19" i="41"/>
  <c r="E19" i="41"/>
  <c r="F19" i="41"/>
  <c r="G19" i="41"/>
  <c r="H19" i="41"/>
  <c r="I19" i="41"/>
  <c r="J19" i="41"/>
  <c r="K19" i="41"/>
  <c r="L19" i="41"/>
  <c r="M19" i="41"/>
  <c r="N19" i="41"/>
  <c r="O19" i="41"/>
  <c r="P19" i="41"/>
  <c r="Q19" i="41"/>
  <c r="R19" i="41"/>
  <c r="S19" i="41"/>
  <c r="T19" i="41"/>
  <c r="U19" i="41"/>
  <c r="V19" i="41"/>
  <c r="W19" i="41"/>
  <c r="X19" i="41"/>
  <c r="D17" i="41"/>
  <c r="E17" i="41"/>
  <c r="F17" i="41"/>
  <c r="G17" i="41"/>
  <c r="H17" i="41"/>
  <c r="I17" i="41"/>
  <c r="J17" i="41"/>
  <c r="K17" i="41"/>
  <c r="L17" i="41"/>
  <c r="M17" i="41"/>
  <c r="N17" i="41"/>
  <c r="O17" i="41"/>
  <c r="P17" i="41"/>
  <c r="Q17" i="41"/>
  <c r="R17" i="41"/>
  <c r="S17" i="41"/>
  <c r="T17" i="41"/>
  <c r="U17" i="41"/>
  <c r="V17" i="41"/>
  <c r="W17" i="41"/>
  <c r="X17" i="41"/>
  <c r="D19" i="47"/>
  <c r="E19" i="47"/>
  <c r="F19" i="47"/>
  <c r="G19" i="47"/>
  <c r="H19" i="47"/>
  <c r="I19" i="47"/>
  <c r="J19" i="47"/>
  <c r="K19" i="47"/>
  <c r="L19" i="47"/>
  <c r="M19" i="47"/>
  <c r="N19" i="47"/>
  <c r="O19" i="47"/>
  <c r="P19" i="47"/>
  <c r="Q19" i="47"/>
  <c r="R19" i="47"/>
  <c r="S19" i="47"/>
  <c r="T19" i="47"/>
  <c r="U19" i="47"/>
  <c r="V19" i="47"/>
  <c r="W19" i="47"/>
  <c r="X19" i="47"/>
  <c r="D17" i="47"/>
  <c r="E17" i="47"/>
  <c r="F17" i="47"/>
  <c r="G17" i="47"/>
  <c r="H17" i="47"/>
  <c r="I17" i="47"/>
  <c r="J17" i="47"/>
  <c r="K17" i="47"/>
  <c r="L17" i="47"/>
  <c r="M17" i="47"/>
  <c r="N17" i="47"/>
  <c r="O17" i="47"/>
  <c r="P17" i="47"/>
  <c r="Q17" i="47"/>
  <c r="R17" i="47"/>
  <c r="S17" i="47"/>
  <c r="T17" i="47"/>
  <c r="U17" i="47"/>
  <c r="V17" i="47"/>
  <c r="W17" i="47"/>
  <c r="X17" i="47"/>
  <c r="D19" i="48"/>
  <c r="E19" i="48"/>
  <c r="F19" i="48"/>
  <c r="G19" i="48"/>
  <c r="H19" i="48"/>
  <c r="I19" i="48"/>
  <c r="J19" i="48"/>
  <c r="K19" i="48"/>
  <c r="L19" i="48"/>
  <c r="M19" i="48"/>
  <c r="N19" i="48"/>
  <c r="O19" i="48"/>
  <c r="P19" i="48"/>
  <c r="Q19" i="48"/>
  <c r="R19" i="48"/>
  <c r="S19" i="48"/>
  <c r="T19" i="48"/>
  <c r="U19" i="48"/>
  <c r="V19" i="48"/>
  <c r="W19" i="48"/>
  <c r="X19" i="48"/>
  <c r="D17" i="48"/>
  <c r="E17" i="48"/>
  <c r="F17" i="48"/>
  <c r="G17" i="48"/>
  <c r="H17" i="48"/>
  <c r="I17" i="48"/>
  <c r="J17" i="48"/>
  <c r="K17" i="48"/>
  <c r="L17" i="48"/>
  <c r="M17" i="48"/>
  <c r="N17" i="48"/>
  <c r="O17" i="48"/>
  <c r="P17" i="48"/>
  <c r="Q17" i="48"/>
  <c r="R17" i="48"/>
  <c r="S17" i="48"/>
  <c r="T17" i="48"/>
  <c r="U17" i="48"/>
  <c r="V17" i="48"/>
  <c r="W17" i="48"/>
  <c r="X17" i="48"/>
  <c r="D49" i="49"/>
  <c r="E49" i="49"/>
  <c r="F49" i="49"/>
  <c r="G49" i="49"/>
  <c r="H49" i="49"/>
  <c r="I49" i="49"/>
  <c r="J49" i="49"/>
  <c r="K49" i="49"/>
  <c r="L49" i="49"/>
  <c r="M49" i="49"/>
  <c r="N49" i="49"/>
  <c r="O49" i="49"/>
  <c r="P49" i="49"/>
  <c r="Q49" i="49"/>
  <c r="R49" i="49"/>
  <c r="S49" i="49"/>
  <c r="T49" i="49"/>
  <c r="U49" i="49"/>
  <c r="V49" i="49"/>
  <c r="W49" i="49"/>
  <c r="X49" i="49"/>
  <c r="D47" i="49"/>
  <c r="E47" i="49"/>
  <c r="F47" i="49"/>
  <c r="G47" i="49"/>
  <c r="H47" i="49"/>
  <c r="I47" i="49"/>
  <c r="J47" i="49"/>
  <c r="K47" i="49"/>
  <c r="L47" i="49"/>
  <c r="M47" i="49"/>
  <c r="N47" i="49"/>
  <c r="O47" i="49"/>
  <c r="P47" i="49"/>
  <c r="Q47" i="49"/>
  <c r="R47" i="49"/>
  <c r="S47" i="49"/>
  <c r="T47" i="49"/>
  <c r="U47" i="49"/>
  <c r="V47" i="49"/>
  <c r="W47" i="49"/>
  <c r="X47" i="49"/>
  <c r="D19" i="49"/>
  <c r="E19" i="49"/>
  <c r="F19" i="49"/>
  <c r="G19" i="49"/>
  <c r="H19" i="49"/>
  <c r="I19" i="49"/>
  <c r="J19" i="49"/>
  <c r="K19" i="49"/>
  <c r="L19" i="49"/>
  <c r="M19" i="49"/>
  <c r="N19" i="49"/>
  <c r="O19" i="49"/>
  <c r="P19" i="49"/>
  <c r="Q19" i="49"/>
  <c r="R19" i="49"/>
  <c r="S19" i="49"/>
  <c r="T19" i="49"/>
  <c r="U19" i="49"/>
  <c r="V19" i="49"/>
  <c r="W19" i="49"/>
  <c r="X19" i="49"/>
  <c r="D17" i="49"/>
  <c r="E17" i="49"/>
  <c r="F17" i="49"/>
  <c r="G17" i="49"/>
  <c r="H17" i="49"/>
  <c r="I17" i="49"/>
  <c r="J17" i="49"/>
  <c r="K17" i="49"/>
  <c r="L17" i="49"/>
  <c r="M17" i="49"/>
  <c r="N17" i="49"/>
  <c r="O17" i="49"/>
  <c r="P17" i="49"/>
  <c r="Q17" i="49"/>
  <c r="R17" i="49"/>
  <c r="S17" i="49"/>
  <c r="T17" i="49"/>
  <c r="U17" i="49"/>
  <c r="V17" i="49"/>
  <c r="W17" i="49"/>
  <c r="X17" i="49"/>
  <c r="F14" i="44" l="1"/>
  <c r="M7" i="46" l="1"/>
  <c r="M36" i="45"/>
  <c r="M47" i="45" s="1"/>
  <c r="M49" i="45"/>
  <c r="D49" i="45"/>
  <c r="E49" i="45"/>
  <c r="F49" i="45"/>
  <c r="G49" i="45"/>
  <c r="H49" i="45"/>
  <c r="I49" i="45"/>
  <c r="J49" i="45"/>
  <c r="K49" i="45"/>
  <c r="L49" i="45"/>
  <c r="N49" i="45"/>
  <c r="O49" i="45"/>
  <c r="P49" i="45"/>
  <c r="Q49" i="45"/>
  <c r="R49" i="45"/>
  <c r="S49" i="45"/>
  <c r="T49" i="45"/>
  <c r="U49" i="45"/>
  <c r="V49" i="45"/>
  <c r="W49" i="45"/>
  <c r="X49" i="45"/>
  <c r="D47" i="45"/>
  <c r="E47" i="45"/>
  <c r="F47" i="45"/>
  <c r="G47" i="45"/>
  <c r="H47" i="45"/>
  <c r="I47" i="45"/>
  <c r="J47" i="45"/>
  <c r="K47" i="45"/>
  <c r="L47" i="45"/>
  <c r="N47" i="45"/>
  <c r="O47" i="45"/>
  <c r="P47" i="45"/>
  <c r="Q47" i="45"/>
  <c r="R47" i="45"/>
  <c r="S47" i="45"/>
  <c r="T47" i="45"/>
  <c r="U47" i="45"/>
  <c r="V47" i="45"/>
  <c r="W47" i="45"/>
  <c r="X47" i="45"/>
  <c r="P14" i="49"/>
  <c r="G36" i="49"/>
  <c r="X49" i="50" l="1"/>
  <c r="W49" i="50"/>
  <c r="V49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A49" i="50"/>
  <c r="A54" i="50" s="1"/>
  <c r="X47" i="50"/>
  <c r="W47" i="50"/>
  <c r="V47" i="50"/>
  <c r="U47" i="50"/>
  <c r="T47" i="50"/>
  <c r="S47" i="50"/>
  <c r="R47" i="50"/>
  <c r="Q47" i="50"/>
  <c r="P47" i="50"/>
  <c r="O47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A47" i="50"/>
  <c r="A53" i="50" s="1"/>
  <c r="X19" i="50"/>
  <c r="W19" i="50"/>
  <c r="V19" i="50"/>
  <c r="U19" i="50"/>
  <c r="T19" i="50"/>
  <c r="S19" i="50"/>
  <c r="R19" i="50"/>
  <c r="Q19" i="50"/>
  <c r="P19" i="50"/>
  <c r="O19" i="50"/>
  <c r="N19" i="50"/>
  <c r="M19" i="50"/>
  <c r="L19" i="50"/>
  <c r="K19" i="50"/>
  <c r="J19" i="50"/>
  <c r="I19" i="50"/>
  <c r="H19" i="50"/>
  <c r="G19" i="50"/>
  <c r="F19" i="50"/>
  <c r="E19" i="50"/>
  <c r="D19" i="50"/>
  <c r="C19" i="50"/>
  <c r="A19" i="50"/>
  <c r="X20" i="50" s="1"/>
  <c r="X17" i="50"/>
  <c r="W17" i="50"/>
  <c r="V17" i="50"/>
  <c r="U17" i="50"/>
  <c r="T17" i="50"/>
  <c r="S17" i="50"/>
  <c r="R17" i="50"/>
  <c r="Q17" i="50"/>
  <c r="P17" i="50"/>
  <c r="O17" i="50"/>
  <c r="N17" i="50"/>
  <c r="M17" i="50"/>
  <c r="L17" i="50"/>
  <c r="K17" i="50"/>
  <c r="J17" i="50"/>
  <c r="I17" i="50"/>
  <c r="G17" i="50"/>
  <c r="F17" i="50"/>
  <c r="E17" i="50"/>
  <c r="D17" i="50"/>
  <c r="C17" i="50"/>
  <c r="A17" i="50"/>
  <c r="W18" i="50" s="1"/>
  <c r="W23" i="50" s="1"/>
  <c r="H17" i="50"/>
  <c r="X24" i="50" l="1"/>
  <c r="D18" i="50"/>
  <c r="D23" i="50" s="1"/>
  <c r="F18" i="50"/>
  <c r="F23" i="50" s="1"/>
  <c r="H18" i="50"/>
  <c r="H23" i="50" s="1"/>
  <c r="J18" i="50"/>
  <c r="J23" i="50" s="1"/>
  <c r="L18" i="50"/>
  <c r="L23" i="50" s="1"/>
  <c r="N18" i="50"/>
  <c r="N23" i="50" s="1"/>
  <c r="P18" i="50"/>
  <c r="P23" i="50" s="1"/>
  <c r="R18" i="50"/>
  <c r="R23" i="50" s="1"/>
  <c r="T18" i="50"/>
  <c r="T23" i="50" s="1"/>
  <c r="V18" i="50"/>
  <c r="V23" i="50" s="1"/>
  <c r="X18" i="50"/>
  <c r="X23" i="50" s="1"/>
  <c r="C20" i="50"/>
  <c r="E20" i="50"/>
  <c r="G20" i="50"/>
  <c r="I20" i="50"/>
  <c r="K20" i="50"/>
  <c r="M20" i="50"/>
  <c r="O20" i="50"/>
  <c r="Q20" i="50"/>
  <c r="S20" i="50"/>
  <c r="U20" i="50"/>
  <c r="W20" i="50"/>
  <c r="A23" i="50"/>
  <c r="A24" i="50"/>
  <c r="C18" i="50"/>
  <c r="C23" i="50" s="1"/>
  <c r="E18" i="50"/>
  <c r="E23" i="50" s="1"/>
  <c r="G18" i="50"/>
  <c r="G23" i="50" s="1"/>
  <c r="I18" i="50"/>
  <c r="I23" i="50" s="1"/>
  <c r="K18" i="50"/>
  <c r="K23" i="50" s="1"/>
  <c r="M18" i="50"/>
  <c r="M23" i="50" s="1"/>
  <c r="O18" i="50"/>
  <c r="O23" i="50" s="1"/>
  <c r="Q18" i="50"/>
  <c r="Q23" i="50" s="1"/>
  <c r="S18" i="50"/>
  <c r="S23" i="50" s="1"/>
  <c r="U18" i="50"/>
  <c r="U23" i="50" s="1"/>
  <c r="D20" i="50"/>
  <c r="F20" i="50"/>
  <c r="H20" i="50"/>
  <c r="J20" i="50"/>
  <c r="L20" i="50"/>
  <c r="N20" i="50"/>
  <c r="P20" i="50"/>
  <c r="R20" i="50"/>
  <c r="T20" i="50"/>
  <c r="V20" i="50"/>
  <c r="C48" i="50"/>
  <c r="C53" i="50" s="1"/>
  <c r="E48" i="50"/>
  <c r="E53" i="50" s="1"/>
  <c r="G48" i="50"/>
  <c r="G53" i="50" s="1"/>
  <c r="I48" i="50"/>
  <c r="I53" i="50" s="1"/>
  <c r="K48" i="50"/>
  <c r="K53" i="50" s="1"/>
  <c r="M48" i="50"/>
  <c r="M53" i="50" s="1"/>
  <c r="O53" i="50"/>
  <c r="Q48" i="50"/>
  <c r="Q53" i="50" s="1"/>
  <c r="S48" i="50"/>
  <c r="S53" i="50" s="1"/>
  <c r="U48" i="50"/>
  <c r="U53" i="50" s="1"/>
  <c r="W48" i="50"/>
  <c r="W53" i="50" s="1"/>
  <c r="D50" i="50"/>
  <c r="F50" i="50"/>
  <c r="H50" i="50"/>
  <c r="J50" i="50"/>
  <c r="L50" i="50"/>
  <c r="N50" i="50"/>
  <c r="P50" i="50"/>
  <c r="R50" i="50"/>
  <c r="T50" i="50"/>
  <c r="V50" i="50"/>
  <c r="X50" i="50"/>
  <c r="D48" i="50"/>
  <c r="D53" i="50" s="1"/>
  <c r="F48" i="50"/>
  <c r="F53" i="50" s="1"/>
  <c r="H48" i="50"/>
  <c r="H53" i="50" s="1"/>
  <c r="J48" i="50"/>
  <c r="J53" i="50" s="1"/>
  <c r="L48" i="50"/>
  <c r="L53" i="50" s="1"/>
  <c r="N48" i="50"/>
  <c r="N53" i="50" s="1"/>
  <c r="P48" i="50"/>
  <c r="P53" i="50" s="1"/>
  <c r="R48" i="50"/>
  <c r="R53" i="50" s="1"/>
  <c r="T48" i="50"/>
  <c r="T53" i="50" s="1"/>
  <c r="V48" i="50"/>
  <c r="V53" i="50" s="1"/>
  <c r="X48" i="50"/>
  <c r="X53" i="50" s="1"/>
  <c r="C50" i="50"/>
  <c r="E50" i="50"/>
  <c r="G50" i="50"/>
  <c r="I50" i="50"/>
  <c r="K50" i="50"/>
  <c r="M50" i="50"/>
  <c r="O50" i="50"/>
  <c r="Q50" i="50"/>
  <c r="S50" i="50"/>
  <c r="U50" i="50"/>
  <c r="W50" i="50"/>
  <c r="U51" i="50" l="1"/>
  <c r="U55" i="50" s="1"/>
  <c r="U54" i="50"/>
  <c r="Q51" i="50"/>
  <c r="Q55" i="50" s="1"/>
  <c r="Q54" i="50"/>
  <c r="M51" i="50"/>
  <c r="M55" i="50" s="1"/>
  <c r="M54" i="50"/>
  <c r="I51" i="50"/>
  <c r="I55" i="50" s="1"/>
  <c r="I54" i="50"/>
  <c r="E51" i="50"/>
  <c r="E55" i="50" s="1"/>
  <c r="E54" i="50"/>
  <c r="V54" i="50"/>
  <c r="V51" i="50"/>
  <c r="V55" i="50" s="1"/>
  <c r="R54" i="50"/>
  <c r="R51" i="50"/>
  <c r="R55" i="50" s="1"/>
  <c r="N54" i="50"/>
  <c r="N51" i="50"/>
  <c r="N55" i="50" s="1"/>
  <c r="J54" i="50"/>
  <c r="J51" i="50"/>
  <c r="J55" i="50" s="1"/>
  <c r="F54" i="50"/>
  <c r="F51" i="50"/>
  <c r="F55" i="50" s="1"/>
  <c r="Y53" i="50"/>
  <c r="T24" i="50"/>
  <c r="T21" i="50"/>
  <c r="T25" i="50" s="1"/>
  <c r="P24" i="50"/>
  <c r="P21" i="50"/>
  <c r="P25" i="50" s="1"/>
  <c r="L21" i="50"/>
  <c r="L25" i="50" s="1"/>
  <c r="L24" i="50"/>
  <c r="H21" i="50"/>
  <c r="H25" i="50" s="1"/>
  <c r="H24" i="50"/>
  <c r="D21" i="50"/>
  <c r="D25" i="50" s="1"/>
  <c r="D24" i="50"/>
  <c r="W51" i="50"/>
  <c r="W55" i="50" s="1"/>
  <c r="W54" i="50"/>
  <c r="S51" i="50"/>
  <c r="S55" i="50" s="1"/>
  <c r="S54" i="50"/>
  <c r="O51" i="50"/>
  <c r="O55" i="50" s="1"/>
  <c r="O54" i="50"/>
  <c r="K51" i="50"/>
  <c r="K55" i="50" s="1"/>
  <c r="K54" i="50"/>
  <c r="G51" i="50"/>
  <c r="G55" i="50" s="1"/>
  <c r="G54" i="50"/>
  <c r="C51" i="50"/>
  <c r="C54" i="50"/>
  <c r="C55" i="50" s="1"/>
  <c r="X54" i="50"/>
  <c r="X51" i="50"/>
  <c r="X55" i="50" s="1"/>
  <c r="T54" i="50"/>
  <c r="T51" i="50"/>
  <c r="T55" i="50" s="1"/>
  <c r="P54" i="50"/>
  <c r="P51" i="50"/>
  <c r="P55" i="50" s="1"/>
  <c r="L54" i="50"/>
  <c r="L51" i="50"/>
  <c r="L55" i="50" s="1"/>
  <c r="H54" i="50"/>
  <c r="H51" i="50"/>
  <c r="H55" i="50" s="1"/>
  <c r="D54" i="50"/>
  <c r="D51" i="50"/>
  <c r="D55" i="50" s="1"/>
  <c r="V24" i="50"/>
  <c r="V21" i="50"/>
  <c r="V25" i="50" s="1"/>
  <c r="R24" i="50"/>
  <c r="R21" i="50"/>
  <c r="R25" i="50" s="1"/>
  <c r="N21" i="50"/>
  <c r="N25" i="50" s="1"/>
  <c r="N24" i="50"/>
  <c r="J21" i="50"/>
  <c r="J25" i="50" s="1"/>
  <c r="J24" i="50"/>
  <c r="F21" i="50"/>
  <c r="F25" i="50" s="1"/>
  <c r="F24" i="50"/>
  <c r="W24" i="50"/>
  <c r="W21" i="50"/>
  <c r="W25" i="50" s="1"/>
  <c r="S24" i="50"/>
  <c r="S21" i="50"/>
  <c r="S25" i="50" s="1"/>
  <c r="O24" i="50"/>
  <c r="O21" i="50"/>
  <c r="O25" i="50" s="1"/>
  <c r="K24" i="50"/>
  <c r="K21" i="50"/>
  <c r="K25" i="50" s="1"/>
  <c r="G24" i="50"/>
  <c r="G21" i="50"/>
  <c r="G25" i="50" s="1"/>
  <c r="C24" i="50"/>
  <c r="C21" i="50"/>
  <c r="X21" i="50"/>
  <c r="X25" i="50" s="1"/>
  <c r="Y23" i="50"/>
  <c r="U24" i="50"/>
  <c r="U21" i="50"/>
  <c r="U25" i="50" s="1"/>
  <c r="Q24" i="50"/>
  <c r="Q21" i="50"/>
  <c r="Q25" i="50" s="1"/>
  <c r="M24" i="50"/>
  <c r="M21" i="50"/>
  <c r="M25" i="50" s="1"/>
  <c r="I24" i="50"/>
  <c r="I21" i="50"/>
  <c r="I25" i="50" s="1"/>
  <c r="E24" i="50"/>
  <c r="E21" i="50"/>
  <c r="E25" i="50" s="1"/>
  <c r="C49" i="49"/>
  <c r="A49" i="49"/>
  <c r="C47" i="49"/>
  <c r="A47" i="49"/>
  <c r="V48" i="49" s="1"/>
  <c r="V53" i="49" s="1"/>
  <c r="C19" i="49"/>
  <c r="A19" i="49"/>
  <c r="C17" i="49"/>
  <c r="A17" i="49"/>
  <c r="X49" i="48"/>
  <c r="W49" i="48"/>
  <c r="V49" i="48"/>
  <c r="U49" i="48"/>
  <c r="T49" i="48"/>
  <c r="S49" i="48"/>
  <c r="R49" i="48"/>
  <c r="Q49" i="48"/>
  <c r="P49" i="48"/>
  <c r="O49" i="48"/>
  <c r="N49" i="48"/>
  <c r="M49" i="48"/>
  <c r="L49" i="48"/>
  <c r="K49" i="48"/>
  <c r="J49" i="48"/>
  <c r="I49" i="48"/>
  <c r="H49" i="48"/>
  <c r="G49" i="48"/>
  <c r="F49" i="48"/>
  <c r="E49" i="48"/>
  <c r="D49" i="48"/>
  <c r="C49" i="48"/>
  <c r="A49" i="48"/>
  <c r="X47" i="48"/>
  <c r="W47" i="48"/>
  <c r="V47" i="48"/>
  <c r="U47" i="48"/>
  <c r="T47" i="48"/>
  <c r="S47" i="48"/>
  <c r="R47" i="48"/>
  <c r="Q47" i="48"/>
  <c r="P47" i="48"/>
  <c r="O47" i="48"/>
  <c r="N47" i="48"/>
  <c r="M47" i="48"/>
  <c r="L47" i="48"/>
  <c r="K47" i="48"/>
  <c r="J47" i="48"/>
  <c r="I47" i="48"/>
  <c r="H47" i="48"/>
  <c r="G47" i="48"/>
  <c r="F47" i="48"/>
  <c r="E47" i="48"/>
  <c r="D47" i="48"/>
  <c r="C47" i="48"/>
  <c r="A47" i="48"/>
  <c r="V48" i="48" s="1"/>
  <c r="V53" i="48" s="1"/>
  <c r="C19" i="48"/>
  <c r="A19" i="48"/>
  <c r="X20" i="48" s="1"/>
  <c r="X24" i="48" s="1"/>
  <c r="C17" i="48"/>
  <c r="A17" i="48"/>
  <c r="X49" i="47"/>
  <c r="W49" i="47"/>
  <c r="V49" i="47"/>
  <c r="U49" i="47"/>
  <c r="T49" i="47"/>
  <c r="S49" i="47"/>
  <c r="R49" i="47"/>
  <c r="Q49" i="47"/>
  <c r="P49" i="47"/>
  <c r="O49" i="47"/>
  <c r="N49" i="47"/>
  <c r="M49" i="47"/>
  <c r="L49" i="47"/>
  <c r="K49" i="47"/>
  <c r="J49" i="47"/>
  <c r="I49" i="47"/>
  <c r="H49" i="47"/>
  <c r="G49" i="47"/>
  <c r="F49" i="47"/>
  <c r="E49" i="47"/>
  <c r="D49" i="47"/>
  <c r="C49" i="47"/>
  <c r="A49" i="47"/>
  <c r="X50" i="47" s="1"/>
  <c r="X54" i="47" s="1"/>
  <c r="X47" i="47"/>
  <c r="W47" i="47"/>
  <c r="V47" i="47"/>
  <c r="U47" i="47"/>
  <c r="T47" i="47"/>
  <c r="S47" i="47"/>
  <c r="R47" i="47"/>
  <c r="Q47" i="47"/>
  <c r="P47" i="47"/>
  <c r="O47" i="47"/>
  <c r="N47" i="47"/>
  <c r="M47" i="47"/>
  <c r="L47" i="47"/>
  <c r="K47" i="47"/>
  <c r="J47" i="47"/>
  <c r="I47" i="47"/>
  <c r="H47" i="47"/>
  <c r="G47" i="47"/>
  <c r="F47" i="47"/>
  <c r="E47" i="47"/>
  <c r="D47" i="47"/>
  <c r="C47" i="47"/>
  <c r="A47" i="47"/>
  <c r="S48" i="47" s="1"/>
  <c r="S53" i="47" s="1"/>
  <c r="C19" i="47"/>
  <c r="A19" i="47"/>
  <c r="X20" i="47" s="1"/>
  <c r="X24" i="47" s="1"/>
  <c r="C17" i="47"/>
  <c r="A17" i="47"/>
  <c r="A23" i="47" s="1"/>
  <c r="X49" i="46"/>
  <c r="W49" i="46"/>
  <c r="V49" i="46"/>
  <c r="U49" i="46"/>
  <c r="T49" i="46"/>
  <c r="S49" i="46"/>
  <c r="R49" i="46"/>
  <c r="Q49" i="46"/>
  <c r="P49" i="46"/>
  <c r="O49" i="46"/>
  <c r="O50" i="46" s="1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D47" i="46"/>
  <c r="C47" i="46"/>
  <c r="A47" i="46"/>
  <c r="A53" i="46" s="1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C49" i="45"/>
  <c r="A49" i="45"/>
  <c r="R50" i="45" s="1"/>
  <c r="C47" i="45"/>
  <c r="A47" i="45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17" i="45"/>
  <c r="A23" i="45" s="1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A47" i="44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K20" i="44" s="1"/>
  <c r="J19" i="44"/>
  <c r="I19" i="44"/>
  <c r="H19" i="44"/>
  <c r="G19" i="44"/>
  <c r="G20" i="44" s="1"/>
  <c r="F19" i="44"/>
  <c r="E19" i="44"/>
  <c r="E20" i="44" s="1"/>
  <c r="E24" i="44" s="1"/>
  <c r="D19" i="44"/>
  <c r="C19" i="44"/>
  <c r="A19" i="44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A17" i="44"/>
  <c r="X18" i="44" s="1"/>
  <c r="X23" i="44" s="1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C47" i="43"/>
  <c r="A47" i="43"/>
  <c r="A53" i="43" s="1"/>
  <c r="X19" i="43"/>
  <c r="W19" i="43"/>
  <c r="V19" i="43"/>
  <c r="U19" i="43"/>
  <c r="U20" i="43" s="1"/>
  <c r="U24" i="43" s="1"/>
  <c r="T19" i="43"/>
  <c r="S19" i="43"/>
  <c r="R19" i="43"/>
  <c r="Q19" i="43"/>
  <c r="P19" i="43"/>
  <c r="O19" i="43"/>
  <c r="O20" i="43" s="1"/>
  <c r="N19" i="43"/>
  <c r="M19" i="43"/>
  <c r="L19" i="43"/>
  <c r="K19" i="43"/>
  <c r="K20" i="43" s="1"/>
  <c r="J19" i="43"/>
  <c r="I19" i="43"/>
  <c r="I20" i="43" s="1"/>
  <c r="I24" i="43" s="1"/>
  <c r="H19" i="43"/>
  <c r="G19" i="43"/>
  <c r="F19" i="43"/>
  <c r="E19" i="43"/>
  <c r="D19" i="43"/>
  <c r="C19" i="43"/>
  <c r="A19" i="43"/>
  <c r="T20" i="43" s="1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A49" i="42"/>
  <c r="T50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A53" i="42" s="1"/>
  <c r="X19" i="42"/>
  <c r="W19" i="42"/>
  <c r="V19" i="42"/>
  <c r="U19" i="42"/>
  <c r="T19" i="42"/>
  <c r="S19" i="42"/>
  <c r="R19" i="42"/>
  <c r="Q19" i="42"/>
  <c r="P19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A19" i="42"/>
  <c r="X20" i="42" s="1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N18" i="43" l="1"/>
  <c r="N23" i="43" s="1"/>
  <c r="G18" i="43"/>
  <c r="G23" i="43" s="1"/>
  <c r="M50" i="42"/>
  <c r="M54" i="42" s="1"/>
  <c r="S48" i="45"/>
  <c r="S53" i="45" s="1"/>
  <c r="M48" i="45"/>
  <c r="M53" i="45" s="1"/>
  <c r="L48" i="45"/>
  <c r="L53" i="45" s="1"/>
  <c r="R18" i="46"/>
  <c r="R23" i="46" s="1"/>
  <c r="M18" i="46"/>
  <c r="M23" i="46" s="1"/>
  <c r="W18" i="48"/>
  <c r="W23" i="48" s="1"/>
  <c r="F18" i="48"/>
  <c r="F23" i="48" s="1"/>
  <c r="X20" i="44"/>
  <c r="F20" i="44"/>
  <c r="V20" i="49"/>
  <c r="V24" i="49" s="1"/>
  <c r="P20" i="49"/>
  <c r="P24" i="49" s="1"/>
  <c r="L18" i="42"/>
  <c r="L23" i="42" s="1"/>
  <c r="Q18" i="42"/>
  <c r="Q23" i="42" s="1"/>
  <c r="V18" i="42"/>
  <c r="V23" i="42" s="1"/>
  <c r="C20" i="42"/>
  <c r="C24" i="42" s="1"/>
  <c r="G20" i="42"/>
  <c r="M20" i="42"/>
  <c r="M24" i="42" s="1"/>
  <c r="Q20" i="42"/>
  <c r="Q24" i="42" s="1"/>
  <c r="W20" i="42"/>
  <c r="W24" i="42" s="1"/>
  <c r="A24" i="42"/>
  <c r="C48" i="42"/>
  <c r="C53" i="42" s="1"/>
  <c r="E48" i="42"/>
  <c r="E53" i="42" s="1"/>
  <c r="G48" i="42"/>
  <c r="G53" i="42" s="1"/>
  <c r="I48" i="42"/>
  <c r="I53" i="42" s="1"/>
  <c r="K48" i="42"/>
  <c r="K53" i="42" s="1"/>
  <c r="M48" i="42"/>
  <c r="M53" i="42" s="1"/>
  <c r="O48" i="42"/>
  <c r="O53" i="42" s="1"/>
  <c r="D20" i="43"/>
  <c r="C48" i="43"/>
  <c r="C53" i="43" s="1"/>
  <c r="E48" i="43"/>
  <c r="E53" i="43" s="1"/>
  <c r="K48" i="43"/>
  <c r="K53" i="43" s="1"/>
  <c r="M48" i="43"/>
  <c r="M53" i="43" s="1"/>
  <c r="C48" i="44"/>
  <c r="C53" i="44" s="1"/>
  <c r="E48" i="44"/>
  <c r="E53" i="44" s="1"/>
  <c r="C18" i="45"/>
  <c r="C23" i="45" s="1"/>
  <c r="C48" i="46"/>
  <c r="C53" i="46" s="1"/>
  <c r="E48" i="46"/>
  <c r="E53" i="46" s="1"/>
  <c r="G48" i="46"/>
  <c r="G53" i="46" s="1"/>
  <c r="C18" i="47"/>
  <c r="C23" i="47" s="1"/>
  <c r="C48" i="47"/>
  <c r="C53" i="47" s="1"/>
  <c r="C18" i="48"/>
  <c r="C23" i="48" s="1"/>
  <c r="C48" i="48"/>
  <c r="C53" i="48" s="1"/>
  <c r="U50" i="48"/>
  <c r="U54" i="48" s="1"/>
  <c r="C48" i="49"/>
  <c r="C53" i="49" s="1"/>
  <c r="U50" i="49"/>
  <c r="U54" i="49" s="1"/>
  <c r="S48" i="44"/>
  <c r="S53" i="44" s="1"/>
  <c r="G48" i="44"/>
  <c r="G53" i="44" s="1"/>
  <c r="G48" i="49"/>
  <c r="G53" i="49" s="1"/>
  <c r="Y24" i="50"/>
  <c r="Y55" i="50"/>
  <c r="C25" i="50"/>
  <c r="Y25" i="50" s="1"/>
  <c r="Y54" i="50"/>
  <c r="U18" i="49"/>
  <c r="S48" i="42"/>
  <c r="S53" i="42" s="1"/>
  <c r="W48" i="42"/>
  <c r="W53" i="42" s="1"/>
  <c r="F48" i="42"/>
  <c r="F53" i="42" s="1"/>
  <c r="N48" i="42"/>
  <c r="N53" i="42" s="1"/>
  <c r="R48" i="42"/>
  <c r="R53" i="42" s="1"/>
  <c r="V48" i="42"/>
  <c r="V53" i="42" s="1"/>
  <c r="L50" i="42"/>
  <c r="L54" i="42" s="1"/>
  <c r="R50" i="42"/>
  <c r="R54" i="42" s="1"/>
  <c r="Q48" i="43"/>
  <c r="Q53" i="43" s="1"/>
  <c r="U48" i="43"/>
  <c r="U53" i="43" s="1"/>
  <c r="F48" i="43"/>
  <c r="F53" i="43" s="1"/>
  <c r="I48" i="43"/>
  <c r="I53" i="43" s="1"/>
  <c r="O48" i="43"/>
  <c r="O53" i="43" s="1"/>
  <c r="S48" i="43"/>
  <c r="S53" i="43" s="1"/>
  <c r="W48" i="43"/>
  <c r="W53" i="43" s="1"/>
  <c r="W20" i="44"/>
  <c r="L20" i="44"/>
  <c r="L24" i="44" s="1"/>
  <c r="Q20" i="44"/>
  <c r="Q24" i="44" s="1"/>
  <c r="A24" i="44"/>
  <c r="I48" i="44"/>
  <c r="I53" i="44" s="1"/>
  <c r="K48" i="44"/>
  <c r="K53" i="44" s="1"/>
  <c r="M48" i="44"/>
  <c r="M53" i="44" s="1"/>
  <c r="Q48" i="44"/>
  <c r="Q53" i="44" s="1"/>
  <c r="U48" i="44"/>
  <c r="U53" i="44" s="1"/>
  <c r="W48" i="44"/>
  <c r="W53" i="44" s="1"/>
  <c r="F48" i="44"/>
  <c r="F53" i="44" s="1"/>
  <c r="O48" i="44"/>
  <c r="O53" i="44" s="1"/>
  <c r="E18" i="45"/>
  <c r="E23" i="45" s="1"/>
  <c r="G18" i="45"/>
  <c r="G23" i="45" s="1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N21" i="45" s="1"/>
  <c r="N25" i="45" s="1"/>
  <c r="F20" i="45"/>
  <c r="J20" i="45"/>
  <c r="J24" i="45" s="1"/>
  <c r="Q20" i="45"/>
  <c r="Q24" i="45" s="1"/>
  <c r="U20" i="45"/>
  <c r="C48" i="45"/>
  <c r="C53" i="45" s="1"/>
  <c r="H48" i="45"/>
  <c r="H53" i="45" s="1"/>
  <c r="P48" i="45"/>
  <c r="P53" i="45" s="1"/>
  <c r="X48" i="45"/>
  <c r="X53" i="45" s="1"/>
  <c r="E50" i="45"/>
  <c r="G50" i="45"/>
  <c r="G54" i="45" s="1"/>
  <c r="I50" i="45"/>
  <c r="I54" i="45" s="1"/>
  <c r="M50" i="45"/>
  <c r="M54" i="45" s="1"/>
  <c r="Q50" i="45"/>
  <c r="Q54" i="45" s="1"/>
  <c r="U50" i="45"/>
  <c r="U54" i="45" s="1"/>
  <c r="C50" i="45"/>
  <c r="N50" i="45"/>
  <c r="N54" i="45" s="1"/>
  <c r="F18" i="42"/>
  <c r="F23" i="42" s="1"/>
  <c r="H18" i="42"/>
  <c r="H23" i="42" s="1"/>
  <c r="X18" i="42"/>
  <c r="X23" i="42" s="1"/>
  <c r="M18" i="42"/>
  <c r="M23" i="42" s="1"/>
  <c r="R18" i="42"/>
  <c r="R23" i="42" s="1"/>
  <c r="L20" i="42"/>
  <c r="L24" i="42" s="1"/>
  <c r="H20" i="42"/>
  <c r="S20" i="42"/>
  <c r="S24" i="42" s="1"/>
  <c r="J48" i="42"/>
  <c r="J53" i="42" s="1"/>
  <c r="Q48" i="42"/>
  <c r="Q53" i="42" s="1"/>
  <c r="U48" i="42"/>
  <c r="U53" i="42" s="1"/>
  <c r="F50" i="42"/>
  <c r="F54" i="42" s="1"/>
  <c r="H50" i="42"/>
  <c r="H54" i="42" s="1"/>
  <c r="X50" i="42"/>
  <c r="X54" i="42" s="1"/>
  <c r="Q50" i="42"/>
  <c r="Q54" i="42" s="1"/>
  <c r="V50" i="42"/>
  <c r="V54" i="42" s="1"/>
  <c r="J48" i="43"/>
  <c r="J53" i="43" s="1"/>
  <c r="G48" i="43"/>
  <c r="G53" i="43" s="1"/>
  <c r="N48" i="43"/>
  <c r="N53" i="43" s="1"/>
  <c r="R48" i="43"/>
  <c r="R53" i="43" s="1"/>
  <c r="V48" i="43"/>
  <c r="V53" i="43" s="1"/>
  <c r="P20" i="44"/>
  <c r="U20" i="44"/>
  <c r="U24" i="44" s="1"/>
  <c r="A53" i="44"/>
  <c r="J48" i="44"/>
  <c r="J53" i="44" s="1"/>
  <c r="N48" i="44"/>
  <c r="N53" i="44" s="1"/>
  <c r="R48" i="44"/>
  <c r="R53" i="44" s="1"/>
  <c r="V48" i="44"/>
  <c r="V53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I20" i="45"/>
  <c r="I24" i="45" s="1"/>
  <c r="M20" i="45"/>
  <c r="M21" i="45" s="1"/>
  <c r="M25" i="45" s="1"/>
  <c r="R20" i="45"/>
  <c r="R24" i="45" s="1"/>
  <c r="K48" i="45"/>
  <c r="K53" i="45" s="1"/>
  <c r="X50" i="45"/>
  <c r="X54" i="45" s="1"/>
  <c r="A54" i="45"/>
  <c r="V50" i="45"/>
  <c r="W50" i="45"/>
  <c r="W54" i="45" s="1"/>
  <c r="F50" i="45"/>
  <c r="J50" i="45"/>
  <c r="J54" i="45" s="1"/>
  <c r="J55" i="45" s="1"/>
  <c r="K50" i="45"/>
  <c r="O50" i="45"/>
  <c r="S50" i="45"/>
  <c r="I18" i="46"/>
  <c r="I23" i="46" s="1"/>
  <c r="N18" i="46"/>
  <c r="N23" i="46" s="1"/>
  <c r="S20" i="46"/>
  <c r="S24" i="46" s="1"/>
  <c r="A23" i="46"/>
  <c r="I48" i="46"/>
  <c r="I53" i="46" s="1"/>
  <c r="K48" i="46"/>
  <c r="K53" i="46" s="1"/>
  <c r="M48" i="46"/>
  <c r="M53" i="46" s="1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F18" i="47"/>
  <c r="F23" i="47" s="1"/>
  <c r="N18" i="47"/>
  <c r="N23" i="47" s="1"/>
  <c r="V18" i="47"/>
  <c r="V23" i="47" s="1"/>
  <c r="K18" i="47"/>
  <c r="K23" i="47" s="1"/>
  <c r="R18" i="47"/>
  <c r="R23" i="47" s="1"/>
  <c r="W18" i="47"/>
  <c r="W23" i="47" s="1"/>
  <c r="U20" i="47"/>
  <c r="U24" i="47" s="1"/>
  <c r="E20" i="47"/>
  <c r="E24" i="47" s="1"/>
  <c r="I20" i="47"/>
  <c r="I24" i="47" s="1"/>
  <c r="M20" i="47"/>
  <c r="Q20" i="47"/>
  <c r="Q24" i="47" s="1"/>
  <c r="K48" i="47"/>
  <c r="K53" i="47" s="1"/>
  <c r="J50" i="47"/>
  <c r="J54" i="47" s="1"/>
  <c r="F50" i="47"/>
  <c r="F54" i="47" s="1"/>
  <c r="K50" i="47"/>
  <c r="K54" i="47" s="1"/>
  <c r="O50" i="47"/>
  <c r="O54" i="47" s="1"/>
  <c r="S50" i="47"/>
  <c r="S51" i="47" s="1"/>
  <c r="S55" i="47" s="1"/>
  <c r="W50" i="47"/>
  <c r="K18" i="48"/>
  <c r="K23" i="48" s="1"/>
  <c r="S18" i="48"/>
  <c r="S23" i="48" s="1"/>
  <c r="O18" i="48"/>
  <c r="O23" i="48" s="1"/>
  <c r="V18" i="48"/>
  <c r="V23" i="48" s="1"/>
  <c r="R20" i="48"/>
  <c r="R24" i="48" s="1"/>
  <c r="F20" i="48"/>
  <c r="F24" i="48" s="1"/>
  <c r="J20" i="48"/>
  <c r="J24" i="48" s="1"/>
  <c r="N20" i="48"/>
  <c r="N24" i="48" s="1"/>
  <c r="V20" i="48"/>
  <c r="V24" i="48" s="1"/>
  <c r="G48" i="48"/>
  <c r="G53" i="48" s="1"/>
  <c r="O48" i="48"/>
  <c r="O53" i="48" s="1"/>
  <c r="W48" i="48"/>
  <c r="W53" i="48" s="1"/>
  <c r="C50" i="48"/>
  <c r="C54" i="48" s="1"/>
  <c r="K50" i="48"/>
  <c r="G50" i="48"/>
  <c r="O50" i="48"/>
  <c r="S50" i="48"/>
  <c r="W50" i="48"/>
  <c r="W54" i="48" s="1"/>
  <c r="C18" i="49"/>
  <c r="C23" i="49" s="1"/>
  <c r="J18" i="49"/>
  <c r="N18" i="49"/>
  <c r="R18" i="49"/>
  <c r="V18" i="49"/>
  <c r="F20" i="49"/>
  <c r="F24" i="49" s="1"/>
  <c r="I20" i="49"/>
  <c r="I24" i="49" s="1"/>
  <c r="M20" i="49"/>
  <c r="M24" i="49" s="1"/>
  <c r="Q20" i="49"/>
  <c r="Q24" i="49" s="1"/>
  <c r="U20" i="49"/>
  <c r="U24" i="49" s="1"/>
  <c r="K48" i="49"/>
  <c r="K53" i="49" s="1"/>
  <c r="S48" i="49"/>
  <c r="S53" i="49" s="1"/>
  <c r="F50" i="49"/>
  <c r="F54" i="49" s="1"/>
  <c r="J50" i="49"/>
  <c r="J54" i="49" s="1"/>
  <c r="N50" i="49"/>
  <c r="N54" i="49" s="1"/>
  <c r="S50" i="49"/>
  <c r="W50" i="49"/>
  <c r="W54" i="49" s="1"/>
  <c r="D18" i="46"/>
  <c r="D23" i="46" s="1"/>
  <c r="H18" i="46"/>
  <c r="H23" i="46" s="1"/>
  <c r="T18" i="46"/>
  <c r="T23" i="46" s="1"/>
  <c r="X18" i="46"/>
  <c r="X23" i="46" s="1"/>
  <c r="C20" i="46"/>
  <c r="C24" i="46" s="1"/>
  <c r="M20" i="46"/>
  <c r="H20" i="46"/>
  <c r="H24" i="46" s="1"/>
  <c r="J48" i="46"/>
  <c r="J53" i="46" s="1"/>
  <c r="O48" i="46"/>
  <c r="O53" i="46" s="1"/>
  <c r="S48" i="46"/>
  <c r="S53" i="46" s="1"/>
  <c r="E18" i="47"/>
  <c r="E23" i="47" s="1"/>
  <c r="G18" i="47"/>
  <c r="G23" i="47" s="1"/>
  <c r="I18" i="47"/>
  <c r="I23" i="47" s="1"/>
  <c r="M18" i="47"/>
  <c r="M23" i="47" s="1"/>
  <c r="Q18" i="47"/>
  <c r="Q23" i="47" s="1"/>
  <c r="U18" i="47"/>
  <c r="U23" i="47" s="1"/>
  <c r="J18" i="47"/>
  <c r="J23" i="47" s="1"/>
  <c r="O18" i="47"/>
  <c r="O23" i="47" s="1"/>
  <c r="S18" i="47"/>
  <c r="S23" i="47" s="1"/>
  <c r="R20" i="47"/>
  <c r="F20" i="47"/>
  <c r="F24" i="47" s="1"/>
  <c r="J20" i="47"/>
  <c r="J24" i="47" s="1"/>
  <c r="N20" i="47"/>
  <c r="N24" i="47" s="1"/>
  <c r="V20" i="47"/>
  <c r="V24" i="47" s="1"/>
  <c r="E50" i="47"/>
  <c r="E54" i="47" s="1"/>
  <c r="I50" i="47"/>
  <c r="I54" i="47" s="1"/>
  <c r="M50" i="47"/>
  <c r="M54" i="47" s="1"/>
  <c r="Q50" i="47"/>
  <c r="Q54" i="47" s="1"/>
  <c r="U50" i="47"/>
  <c r="C50" i="47"/>
  <c r="C54" i="47" s="1"/>
  <c r="G50" i="47"/>
  <c r="G54" i="47" s="1"/>
  <c r="N50" i="47"/>
  <c r="N54" i="47" s="1"/>
  <c r="R50" i="47"/>
  <c r="V50" i="47"/>
  <c r="V54" i="47" s="1"/>
  <c r="A54" i="47"/>
  <c r="J18" i="48"/>
  <c r="J23" i="48" s="1"/>
  <c r="J25" i="48" s="1"/>
  <c r="N18" i="48"/>
  <c r="N23" i="48" s="1"/>
  <c r="N25" i="48" s="1"/>
  <c r="G18" i="48"/>
  <c r="G23" i="48" s="1"/>
  <c r="R18" i="48"/>
  <c r="R23" i="48" s="1"/>
  <c r="R25" i="48" s="1"/>
  <c r="Q20" i="48"/>
  <c r="Q24" i="48" s="1"/>
  <c r="E20" i="48"/>
  <c r="E24" i="48" s="1"/>
  <c r="I20" i="48"/>
  <c r="I24" i="48" s="1"/>
  <c r="M20" i="48"/>
  <c r="M24" i="48" s="1"/>
  <c r="U20" i="48"/>
  <c r="U24" i="48" s="1"/>
  <c r="K48" i="48"/>
  <c r="K53" i="48" s="1"/>
  <c r="S48" i="48"/>
  <c r="S53" i="48" s="1"/>
  <c r="F50" i="48"/>
  <c r="F54" i="48" s="1"/>
  <c r="J50" i="48"/>
  <c r="N50" i="48"/>
  <c r="R50" i="48"/>
  <c r="V50" i="48"/>
  <c r="V54" i="48" s="1"/>
  <c r="A54" i="48"/>
  <c r="F18" i="49"/>
  <c r="G18" i="49"/>
  <c r="K18" i="49"/>
  <c r="O18" i="49"/>
  <c r="S18" i="49"/>
  <c r="W18" i="49"/>
  <c r="E20" i="49"/>
  <c r="E24" i="49" s="1"/>
  <c r="J20" i="49"/>
  <c r="J24" i="49" s="1"/>
  <c r="N20" i="49"/>
  <c r="N24" i="49" s="1"/>
  <c r="R20" i="49"/>
  <c r="R24" i="49" s="1"/>
  <c r="O48" i="49"/>
  <c r="O53" i="49" s="1"/>
  <c r="W48" i="49"/>
  <c r="W53" i="49" s="1"/>
  <c r="W55" i="49" s="1"/>
  <c r="O50" i="49"/>
  <c r="O54" i="49" s="1"/>
  <c r="C50" i="49"/>
  <c r="C54" i="49" s="1"/>
  <c r="C55" i="49" s="1"/>
  <c r="G50" i="49"/>
  <c r="G54" i="49" s="1"/>
  <c r="K50" i="49"/>
  <c r="R50" i="49"/>
  <c r="R54" i="49" s="1"/>
  <c r="V50" i="49"/>
  <c r="V54" i="49" s="1"/>
  <c r="V55" i="49" s="1"/>
  <c r="A54" i="49"/>
  <c r="X20" i="49"/>
  <c r="X24" i="49" s="1"/>
  <c r="C51" i="49"/>
  <c r="D48" i="49"/>
  <c r="D53" i="49" s="1"/>
  <c r="D55" i="49" s="1"/>
  <c r="L48" i="49"/>
  <c r="L53" i="49" s="1"/>
  <c r="X48" i="49"/>
  <c r="X53" i="49" s="1"/>
  <c r="A53" i="49"/>
  <c r="D18" i="49"/>
  <c r="H18" i="49"/>
  <c r="L18" i="49"/>
  <c r="P18" i="49"/>
  <c r="T18" i="49"/>
  <c r="X18" i="49"/>
  <c r="C20" i="49"/>
  <c r="G20" i="49"/>
  <c r="G24" i="49" s="1"/>
  <c r="K20" i="49"/>
  <c r="K24" i="49" s="1"/>
  <c r="O20" i="49"/>
  <c r="O24" i="49" s="1"/>
  <c r="S20" i="49"/>
  <c r="S24" i="49" s="1"/>
  <c r="W20" i="49"/>
  <c r="W24" i="49" s="1"/>
  <c r="A23" i="49"/>
  <c r="A24" i="49"/>
  <c r="E48" i="49"/>
  <c r="E53" i="49" s="1"/>
  <c r="E55" i="49" s="1"/>
  <c r="I48" i="49"/>
  <c r="I53" i="49" s="1"/>
  <c r="M48" i="49"/>
  <c r="M53" i="49" s="1"/>
  <c r="M55" i="49" s="1"/>
  <c r="Q48" i="49"/>
  <c r="Q53" i="49" s="1"/>
  <c r="U48" i="49"/>
  <c r="U53" i="49" s="1"/>
  <c r="U55" i="49" s="1"/>
  <c r="D50" i="49"/>
  <c r="D54" i="49" s="1"/>
  <c r="H50" i="49"/>
  <c r="H54" i="49" s="1"/>
  <c r="L50" i="49"/>
  <c r="L54" i="49" s="1"/>
  <c r="P50" i="49"/>
  <c r="P54" i="49" s="1"/>
  <c r="T50" i="49"/>
  <c r="T54" i="49" s="1"/>
  <c r="X50" i="49"/>
  <c r="X54" i="49" s="1"/>
  <c r="H48" i="49"/>
  <c r="H53" i="49" s="1"/>
  <c r="H55" i="49" s="1"/>
  <c r="P48" i="49"/>
  <c r="P53" i="49" s="1"/>
  <c r="T48" i="49"/>
  <c r="T53" i="49" s="1"/>
  <c r="T55" i="49" s="1"/>
  <c r="E18" i="49"/>
  <c r="I18" i="49"/>
  <c r="M18" i="49"/>
  <c r="Q18" i="49"/>
  <c r="D20" i="49"/>
  <c r="D24" i="49" s="1"/>
  <c r="H20" i="49"/>
  <c r="H24" i="49" s="1"/>
  <c r="L20" i="49"/>
  <c r="L24" i="49" s="1"/>
  <c r="T20" i="49"/>
  <c r="T24" i="49" s="1"/>
  <c r="F48" i="49"/>
  <c r="F53" i="49" s="1"/>
  <c r="J48" i="49"/>
  <c r="J53" i="49" s="1"/>
  <c r="J55" i="49" s="1"/>
  <c r="N48" i="49"/>
  <c r="N53" i="49" s="1"/>
  <c r="R48" i="49"/>
  <c r="R53" i="49" s="1"/>
  <c r="R55" i="49" s="1"/>
  <c r="E50" i="49"/>
  <c r="E54" i="49" s="1"/>
  <c r="I50" i="49"/>
  <c r="I54" i="49" s="1"/>
  <c r="M50" i="49"/>
  <c r="M54" i="49" s="1"/>
  <c r="Q50" i="49"/>
  <c r="Q54" i="49" s="1"/>
  <c r="R54" i="48"/>
  <c r="N54" i="48"/>
  <c r="J54" i="48"/>
  <c r="N21" i="48"/>
  <c r="U18" i="48"/>
  <c r="U23" i="48" s="1"/>
  <c r="U25" i="48" s="1"/>
  <c r="J21" i="48"/>
  <c r="R21" i="48"/>
  <c r="H48" i="48"/>
  <c r="H53" i="48" s="1"/>
  <c r="P48" i="48"/>
  <c r="P53" i="48" s="1"/>
  <c r="A53" i="48"/>
  <c r="D18" i="48"/>
  <c r="D23" i="48" s="1"/>
  <c r="H18" i="48"/>
  <c r="H23" i="48" s="1"/>
  <c r="L18" i="48"/>
  <c r="L23" i="48" s="1"/>
  <c r="P18" i="48"/>
  <c r="P23" i="48" s="1"/>
  <c r="T18" i="48"/>
  <c r="T23" i="48" s="1"/>
  <c r="X18" i="48"/>
  <c r="X23" i="48" s="1"/>
  <c r="X25" i="48" s="1"/>
  <c r="C20" i="48"/>
  <c r="G20" i="48"/>
  <c r="G24" i="48" s="1"/>
  <c r="K20" i="48"/>
  <c r="K24" i="48" s="1"/>
  <c r="O20" i="48"/>
  <c r="O24" i="48" s="1"/>
  <c r="S20" i="48"/>
  <c r="S24" i="48" s="1"/>
  <c r="W20" i="48"/>
  <c r="W24" i="48" s="1"/>
  <c r="A23" i="48"/>
  <c r="A24" i="48"/>
  <c r="E48" i="48"/>
  <c r="E53" i="48" s="1"/>
  <c r="I48" i="48"/>
  <c r="I53" i="48" s="1"/>
  <c r="M48" i="48"/>
  <c r="M53" i="48" s="1"/>
  <c r="Q48" i="48"/>
  <c r="Q53" i="48" s="1"/>
  <c r="U48" i="48"/>
  <c r="U53" i="48" s="1"/>
  <c r="D50" i="48"/>
  <c r="H50" i="48"/>
  <c r="L50" i="48"/>
  <c r="P50" i="48"/>
  <c r="T50" i="48"/>
  <c r="X50" i="48"/>
  <c r="K54" i="48"/>
  <c r="D48" i="48"/>
  <c r="D53" i="48" s="1"/>
  <c r="L48" i="48"/>
  <c r="L53" i="48" s="1"/>
  <c r="T48" i="48"/>
  <c r="T53" i="48" s="1"/>
  <c r="X48" i="48"/>
  <c r="X53" i="48" s="1"/>
  <c r="E18" i="48"/>
  <c r="E23" i="48" s="1"/>
  <c r="E25" i="48" s="1"/>
  <c r="I18" i="48"/>
  <c r="I23" i="48" s="1"/>
  <c r="I25" i="48" s="1"/>
  <c r="M18" i="48"/>
  <c r="M23" i="48" s="1"/>
  <c r="M25" i="48" s="1"/>
  <c r="Q18" i="48"/>
  <c r="Q23" i="48" s="1"/>
  <c r="Q25" i="48" s="1"/>
  <c r="D20" i="48"/>
  <c r="D24" i="48" s="1"/>
  <c r="H20" i="48"/>
  <c r="H24" i="48" s="1"/>
  <c r="L20" i="48"/>
  <c r="L24" i="48" s="1"/>
  <c r="P20" i="48"/>
  <c r="P24" i="48" s="1"/>
  <c r="T20" i="48"/>
  <c r="T24" i="48" s="1"/>
  <c r="F48" i="48"/>
  <c r="F53" i="48" s="1"/>
  <c r="J48" i="48"/>
  <c r="J53" i="48" s="1"/>
  <c r="N48" i="48"/>
  <c r="N53" i="48" s="1"/>
  <c r="R48" i="48"/>
  <c r="R53" i="48" s="1"/>
  <c r="E50" i="48"/>
  <c r="I50" i="48"/>
  <c r="M50" i="48"/>
  <c r="Q50" i="48"/>
  <c r="F21" i="47"/>
  <c r="F25" i="47" s="1"/>
  <c r="V48" i="47"/>
  <c r="V53" i="47" s="1"/>
  <c r="R48" i="47"/>
  <c r="R53" i="47" s="1"/>
  <c r="N48" i="47"/>
  <c r="N53" i="47" s="1"/>
  <c r="J48" i="47"/>
  <c r="J53" i="47" s="1"/>
  <c r="F48" i="47"/>
  <c r="F53" i="47" s="1"/>
  <c r="U48" i="47"/>
  <c r="U53" i="47" s="1"/>
  <c r="Q48" i="47"/>
  <c r="Q53" i="47" s="1"/>
  <c r="M48" i="47"/>
  <c r="M53" i="47" s="1"/>
  <c r="I48" i="47"/>
  <c r="I53" i="47" s="1"/>
  <c r="E48" i="47"/>
  <c r="E53" i="47" s="1"/>
  <c r="D48" i="47"/>
  <c r="D53" i="47" s="1"/>
  <c r="L48" i="47"/>
  <c r="L53" i="47" s="1"/>
  <c r="T48" i="47"/>
  <c r="T53" i="47" s="1"/>
  <c r="W54" i="47"/>
  <c r="A53" i="47"/>
  <c r="U54" i="47"/>
  <c r="Q21" i="47"/>
  <c r="Q25" i="47" s="1"/>
  <c r="G48" i="47"/>
  <c r="G53" i="47" s="1"/>
  <c r="O48" i="47"/>
  <c r="O53" i="47" s="1"/>
  <c r="W48" i="47"/>
  <c r="W53" i="47" s="1"/>
  <c r="R54" i="47"/>
  <c r="R24" i="47"/>
  <c r="H48" i="47"/>
  <c r="H53" i="47" s="1"/>
  <c r="P48" i="47"/>
  <c r="P53" i="47" s="1"/>
  <c r="X48" i="47"/>
  <c r="X53" i="47" s="1"/>
  <c r="S54" i="47"/>
  <c r="D18" i="47"/>
  <c r="D23" i="47" s="1"/>
  <c r="H18" i="47"/>
  <c r="H23" i="47" s="1"/>
  <c r="L18" i="47"/>
  <c r="L23" i="47" s="1"/>
  <c r="P18" i="47"/>
  <c r="P23" i="47" s="1"/>
  <c r="T18" i="47"/>
  <c r="T23" i="47" s="1"/>
  <c r="X18" i="47"/>
  <c r="X23" i="47" s="1"/>
  <c r="C20" i="47"/>
  <c r="G20" i="47"/>
  <c r="K20" i="47"/>
  <c r="O20" i="47"/>
  <c r="S20" i="47"/>
  <c r="W20" i="47"/>
  <c r="A24" i="47"/>
  <c r="D50" i="47"/>
  <c r="H50" i="47"/>
  <c r="L50" i="47"/>
  <c r="P50" i="47"/>
  <c r="T50" i="47"/>
  <c r="D20" i="47"/>
  <c r="H20" i="47"/>
  <c r="L20" i="47"/>
  <c r="P20" i="47"/>
  <c r="T20" i="47"/>
  <c r="R54" i="46"/>
  <c r="M24" i="46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X24" i="46"/>
  <c r="U50" i="46"/>
  <c r="Q50" i="46"/>
  <c r="M50" i="46"/>
  <c r="I50" i="46"/>
  <c r="E50" i="46"/>
  <c r="A54" i="46"/>
  <c r="W50" i="46"/>
  <c r="S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F54" i="45"/>
  <c r="V54" i="45"/>
  <c r="X20" i="45"/>
  <c r="F24" i="45"/>
  <c r="N24" i="45"/>
  <c r="V21" i="45"/>
  <c r="V25" i="45" s="1"/>
  <c r="V24" i="45"/>
  <c r="V48" i="45"/>
  <c r="V53" i="45" s="1"/>
  <c r="R48" i="45"/>
  <c r="R53" i="45" s="1"/>
  <c r="N48" i="45"/>
  <c r="N53" i="45" s="1"/>
  <c r="J48" i="45"/>
  <c r="J53" i="45" s="1"/>
  <c r="F48" i="45"/>
  <c r="F53" i="45" s="1"/>
  <c r="U48" i="45"/>
  <c r="U53" i="45" s="1"/>
  <c r="Q48" i="45"/>
  <c r="Q53" i="45" s="1"/>
  <c r="Q55" i="45" s="1"/>
  <c r="I48" i="45"/>
  <c r="I53" i="45" s="1"/>
  <c r="I55" i="45" s="1"/>
  <c r="E48" i="45"/>
  <c r="E53" i="45" s="1"/>
  <c r="D48" i="45"/>
  <c r="D53" i="45" s="1"/>
  <c r="T48" i="45"/>
  <c r="T53" i="45" s="1"/>
  <c r="O54" i="45"/>
  <c r="I51" i="45"/>
  <c r="A53" i="45"/>
  <c r="E54" i="45"/>
  <c r="G48" i="45"/>
  <c r="G53" i="45" s="1"/>
  <c r="O48" i="45"/>
  <c r="O53" i="45" s="1"/>
  <c r="W48" i="45"/>
  <c r="W53" i="45" s="1"/>
  <c r="R54" i="45"/>
  <c r="E24" i="45"/>
  <c r="U24" i="45"/>
  <c r="C51" i="45"/>
  <c r="C54" i="45"/>
  <c r="K54" i="45"/>
  <c r="S54" i="45"/>
  <c r="S55" i="45" s="1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G24" i="44"/>
  <c r="K24" i="44"/>
  <c r="X21" i="44"/>
  <c r="X25" i="44" s="1"/>
  <c r="X24" i="44"/>
  <c r="W24" i="44"/>
  <c r="E18" i="44"/>
  <c r="E23" i="44" s="1"/>
  <c r="P18" i="44"/>
  <c r="P23" i="44" s="1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 s="1"/>
  <c r="V18" i="44"/>
  <c r="V23" i="44" s="1"/>
  <c r="P50" i="44"/>
  <c r="H18" i="44"/>
  <c r="H23" i="44" s="1"/>
  <c r="M18" i="44"/>
  <c r="M23" i="44" s="1"/>
  <c r="R18" i="44"/>
  <c r="R23" i="44" s="1"/>
  <c r="C20" i="44"/>
  <c r="H20" i="44"/>
  <c r="M20" i="44"/>
  <c r="S20" i="44"/>
  <c r="J50" i="44"/>
  <c r="R50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P24" i="44"/>
  <c r="F50" i="44"/>
  <c r="V50" i="44"/>
  <c r="F18" i="44"/>
  <c r="F23" i="44" s="1"/>
  <c r="Q18" i="44"/>
  <c r="Q23" i="44" s="1"/>
  <c r="H50" i="44"/>
  <c r="X50" i="44"/>
  <c r="D18" i="44"/>
  <c r="D23" i="44" s="1"/>
  <c r="I18" i="44"/>
  <c r="I23" i="44" s="1"/>
  <c r="N18" i="44"/>
  <c r="N23" i="44" s="1"/>
  <c r="T18" i="44"/>
  <c r="T23" i="44" s="1"/>
  <c r="V20" i="44"/>
  <c r="R20" i="44"/>
  <c r="N20" i="44"/>
  <c r="J20" i="44"/>
  <c r="D20" i="44"/>
  <c r="I20" i="44"/>
  <c r="O20" i="44"/>
  <c r="T20" i="44"/>
  <c r="A23" i="44"/>
  <c r="D50" i="44"/>
  <c r="L50" i="44"/>
  <c r="T50" i="44"/>
  <c r="D48" i="44"/>
  <c r="D53" i="44" s="1"/>
  <c r="H48" i="44"/>
  <c r="H53" i="44" s="1"/>
  <c r="L48" i="44"/>
  <c r="L53" i="44" s="1"/>
  <c r="P48" i="44"/>
  <c r="P53" i="44" s="1"/>
  <c r="T48" i="44"/>
  <c r="T53" i="44" s="1"/>
  <c r="X48" i="44"/>
  <c r="X53" i="44" s="1"/>
  <c r="K24" i="43"/>
  <c r="O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D24" i="43"/>
  <c r="A23" i="43"/>
  <c r="U50" i="43"/>
  <c r="Q50" i="43"/>
  <c r="M50" i="43"/>
  <c r="I50" i="43"/>
  <c r="E50" i="43"/>
  <c r="A54" i="43"/>
  <c r="W50" i="43"/>
  <c r="S50" i="43"/>
  <c r="O50" i="43"/>
  <c r="K50" i="43"/>
  <c r="G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 s="1"/>
  <c r="V20" i="43"/>
  <c r="R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48" i="43"/>
  <c r="D53" i="43" s="1"/>
  <c r="H48" i="43"/>
  <c r="H53" i="43" s="1"/>
  <c r="L48" i="43"/>
  <c r="L53" i="43" s="1"/>
  <c r="P48" i="43"/>
  <c r="P53" i="43" s="1"/>
  <c r="T48" i="43"/>
  <c r="T53" i="43" s="1"/>
  <c r="X48" i="43"/>
  <c r="X53" i="43" s="1"/>
  <c r="T54" i="42"/>
  <c r="X21" i="42"/>
  <c r="X25" i="42" s="1"/>
  <c r="M51" i="42"/>
  <c r="M55" i="42" s="1"/>
  <c r="D18" i="42"/>
  <c r="D23" i="42" s="1"/>
  <c r="I18" i="42"/>
  <c r="I23" i="42" s="1"/>
  <c r="N18" i="42"/>
  <c r="N23" i="42" s="1"/>
  <c r="T18" i="42"/>
  <c r="T23" i="42" s="1"/>
  <c r="V20" i="42"/>
  <c r="R20" i="42"/>
  <c r="N20" i="42"/>
  <c r="J20" i="42"/>
  <c r="F20" i="42"/>
  <c r="D20" i="42"/>
  <c r="I20" i="42"/>
  <c r="O20" i="42"/>
  <c r="T20" i="42"/>
  <c r="D50" i="42"/>
  <c r="I50" i="42"/>
  <c r="N50" i="42"/>
  <c r="G24" i="42"/>
  <c r="X24" i="42"/>
  <c r="W18" i="42"/>
  <c r="W23" i="42" s="1"/>
  <c r="S18" i="42"/>
  <c r="S23" i="42" s="1"/>
  <c r="O18" i="42"/>
  <c r="O23" i="42" s="1"/>
  <c r="K18" i="42"/>
  <c r="K23" i="42" s="1"/>
  <c r="G18" i="42"/>
  <c r="G23" i="42" s="1"/>
  <c r="C18" i="42"/>
  <c r="C23" i="42" s="1"/>
  <c r="E18" i="42"/>
  <c r="E23" i="42" s="1"/>
  <c r="J18" i="42"/>
  <c r="J23" i="42" s="1"/>
  <c r="P18" i="42"/>
  <c r="P23" i="42" s="1"/>
  <c r="U18" i="42"/>
  <c r="U23" i="42" s="1"/>
  <c r="E20" i="42"/>
  <c r="K20" i="42"/>
  <c r="P20" i="42"/>
  <c r="U20" i="42"/>
  <c r="A54" i="42"/>
  <c r="W50" i="42"/>
  <c r="S50" i="42"/>
  <c r="O50" i="42"/>
  <c r="K50" i="42"/>
  <c r="G50" i="42"/>
  <c r="C50" i="42"/>
  <c r="E50" i="42"/>
  <c r="J50" i="42"/>
  <c r="P50" i="42"/>
  <c r="U50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54" i="41" s="1"/>
  <c r="X47" i="41"/>
  <c r="W47" i="41"/>
  <c r="V47" i="41"/>
  <c r="U47" i="41"/>
  <c r="T47" i="41"/>
  <c r="S47" i="41"/>
  <c r="R47" i="41"/>
  <c r="Q47" i="41"/>
  <c r="P47" i="41"/>
  <c r="O47" i="41"/>
  <c r="N47" i="41"/>
  <c r="M47" i="41"/>
  <c r="L47" i="41"/>
  <c r="K47" i="41"/>
  <c r="J47" i="41"/>
  <c r="I47" i="41"/>
  <c r="H47" i="41"/>
  <c r="G47" i="41"/>
  <c r="F47" i="41"/>
  <c r="E47" i="41"/>
  <c r="D47" i="41"/>
  <c r="C47" i="41"/>
  <c r="A47" i="41"/>
  <c r="A53" i="41" s="1"/>
  <c r="C19" i="41"/>
  <c r="A19" i="41"/>
  <c r="L20" i="41" s="1"/>
  <c r="C17" i="41"/>
  <c r="A17" i="41"/>
  <c r="V18" i="41" s="1"/>
  <c r="V23" i="41" s="1"/>
  <c r="C51" i="47" l="1"/>
  <c r="J51" i="47"/>
  <c r="J55" i="47" s="1"/>
  <c r="V21" i="47"/>
  <c r="V25" i="47" s="1"/>
  <c r="M21" i="47"/>
  <c r="M25" i="47" s="1"/>
  <c r="W51" i="48"/>
  <c r="W55" i="48" s="1"/>
  <c r="V51" i="48"/>
  <c r="V55" i="48" s="1"/>
  <c r="T25" i="48"/>
  <c r="L25" i="48"/>
  <c r="D25" i="48"/>
  <c r="G25" i="48"/>
  <c r="O25" i="48"/>
  <c r="K25" i="48"/>
  <c r="F25" i="48"/>
  <c r="P25" i="48"/>
  <c r="H25" i="48"/>
  <c r="V25" i="48"/>
  <c r="S25" i="48"/>
  <c r="W25" i="48"/>
  <c r="C51" i="48"/>
  <c r="S51" i="48"/>
  <c r="S55" i="48" s="1"/>
  <c r="X55" i="49"/>
  <c r="K51" i="49"/>
  <c r="K54" i="49"/>
  <c r="K55" i="49" s="1"/>
  <c r="N55" i="49"/>
  <c r="F55" i="49"/>
  <c r="P55" i="49"/>
  <c r="Q55" i="49"/>
  <c r="I55" i="49"/>
  <c r="L55" i="49"/>
  <c r="W51" i="49"/>
  <c r="V51" i="49"/>
  <c r="O55" i="49"/>
  <c r="S51" i="49"/>
  <c r="S54" i="49"/>
  <c r="S55" i="49" s="1"/>
  <c r="G55" i="49"/>
  <c r="Q23" i="49"/>
  <c r="Q25" i="49" s="1"/>
  <c r="Q21" i="49"/>
  <c r="I23" i="49"/>
  <c r="I25" i="49" s="1"/>
  <c r="I21" i="49"/>
  <c r="T23" i="49"/>
  <c r="T25" i="49" s="1"/>
  <c r="T21" i="49"/>
  <c r="L23" i="49"/>
  <c r="L25" i="49" s="1"/>
  <c r="L21" i="49"/>
  <c r="D23" i="49"/>
  <c r="D25" i="49" s="1"/>
  <c r="D21" i="49"/>
  <c r="W23" i="49"/>
  <c r="W25" i="49" s="1"/>
  <c r="W21" i="49"/>
  <c r="O23" i="49"/>
  <c r="O25" i="49" s="1"/>
  <c r="O21" i="49"/>
  <c r="G23" i="49"/>
  <c r="G25" i="49" s="1"/>
  <c r="G21" i="49"/>
  <c r="V23" i="49"/>
  <c r="V25" i="49" s="1"/>
  <c r="V21" i="49"/>
  <c r="N23" i="49"/>
  <c r="N25" i="49" s="1"/>
  <c r="N21" i="49"/>
  <c r="U23" i="49"/>
  <c r="U25" i="49" s="1"/>
  <c r="U21" i="49"/>
  <c r="M23" i="49"/>
  <c r="M25" i="49" s="1"/>
  <c r="M21" i="49"/>
  <c r="E23" i="49"/>
  <c r="E25" i="49" s="1"/>
  <c r="E21" i="49"/>
  <c r="X23" i="49"/>
  <c r="X25" i="49" s="1"/>
  <c r="X21" i="49"/>
  <c r="P23" i="49"/>
  <c r="P25" i="49" s="1"/>
  <c r="P21" i="49"/>
  <c r="H23" i="49"/>
  <c r="H25" i="49" s="1"/>
  <c r="H21" i="49"/>
  <c r="S23" i="49"/>
  <c r="S25" i="49" s="1"/>
  <c r="S21" i="49"/>
  <c r="K23" i="49"/>
  <c r="K25" i="49" s="1"/>
  <c r="K21" i="49"/>
  <c r="F23" i="49"/>
  <c r="F25" i="49" s="1"/>
  <c r="F21" i="49"/>
  <c r="R23" i="49"/>
  <c r="R25" i="49" s="1"/>
  <c r="R21" i="49"/>
  <c r="J23" i="49"/>
  <c r="J25" i="49" s="1"/>
  <c r="J21" i="49"/>
  <c r="M24" i="47"/>
  <c r="O51" i="49"/>
  <c r="W55" i="45"/>
  <c r="E18" i="41"/>
  <c r="E23" i="41" s="1"/>
  <c r="Q21" i="42"/>
  <c r="Q25" i="42" s="1"/>
  <c r="K55" i="45"/>
  <c r="M24" i="45"/>
  <c r="J21" i="45"/>
  <c r="J25" i="45" s="1"/>
  <c r="O55" i="45"/>
  <c r="Q21" i="45"/>
  <c r="Q25" i="45" s="1"/>
  <c r="X21" i="46"/>
  <c r="X25" i="46" s="1"/>
  <c r="N21" i="47"/>
  <c r="N25" i="47" s="1"/>
  <c r="S54" i="48"/>
  <c r="F21" i="48"/>
  <c r="O51" i="48"/>
  <c r="O55" i="48" s="1"/>
  <c r="K51" i="47"/>
  <c r="K55" i="47" s="1"/>
  <c r="S51" i="45"/>
  <c r="K51" i="45"/>
  <c r="R21" i="45"/>
  <c r="R25" i="45" s="1"/>
  <c r="V51" i="42"/>
  <c r="V55" i="42" s="1"/>
  <c r="M21" i="42"/>
  <c r="M25" i="42" s="1"/>
  <c r="F51" i="42"/>
  <c r="F55" i="42" s="1"/>
  <c r="Q51" i="42"/>
  <c r="Q55" i="42" s="1"/>
  <c r="L21" i="42"/>
  <c r="L25" i="42" s="1"/>
  <c r="C21" i="42"/>
  <c r="R51" i="42"/>
  <c r="R55" i="42" s="1"/>
  <c r="G55" i="45"/>
  <c r="F55" i="45"/>
  <c r="N55" i="45"/>
  <c r="V55" i="45"/>
  <c r="F21" i="45"/>
  <c r="F25" i="45" s="1"/>
  <c r="X51" i="45"/>
  <c r="R51" i="46"/>
  <c r="R55" i="46" s="1"/>
  <c r="R21" i="47"/>
  <c r="R25" i="47" s="1"/>
  <c r="J21" i="47"/>
  <c r="J25" i="47" s="1"/>
  <c r="I21" i="47"/>
  <c r="I25" i="47" s="1"/>
  <c r="O54" i="48"/>
  <c r="V21" i="48"/>
  <c r="G51" i="48"/>
  <c r="G55" i="48" s="1"/>
  <c r="H21" i="42"/>
  <c r="H25" i="42" s="1"/>
  <c r="U21" i="45"/>
  <c r="U25" i="45" s="1"/>
  <c r="M21" i="46"/>
  <c r="M25" i="46" s="1"/>
  <c r="G51" i="49"/>
  <c r="I18" i="41"/>
  <c r="I23" i="41" s="1"/>
  <c r="F18" i="41"/>
  <c r="F23" i="41" s="1"/>
  <c r="D20" i="41"/>
  <c r="V48" i="41"/>
  <c r="V53" i="41" s="1"/>
  <c r="W51" i="47"/>
  <c r="W55" i="47" s="1"/>
  <c r="N18" i="41"/>
  <c r="N23" i="41" s="1"/>
  <c r="R18" i="41"/>
  <c r="R23" i="41" s="1"/>
  <c r="T20" i="41"/>
  <c r="T24" i="41" s="1"/>
  <c r="C48" i="41"/>
  <c r="C53" i="41" s="1"/>
  <c r="E48" i="41"/>
  <c r="E53" i="41" s="1"/>
  <c r="G48" i="41"/>
  <c r="G53" i="41" s="1"/>
  <c r="I48" i="41"/>
  <c r="I53" i="41" s="1"/>
  <c r="K48" i="41"/>
  <c r="K53" i="41" s="1"/>
  <c r="M48" i="41"/>
  <c r="M53" i="41" s="1"/>
  <c r="O48" i="41"/>
  <c r="O53" i="41" s="1"/>
  <c r="Q48" i="41"/>
  <c r="Q53" i="41" s="1"/>
  <c r="U48" i="41"/>
  <c r="U53" i="41" s="1"/>
  <c r="R48" i="41"/>
  <c r="R53" i="41" s="1"/>
  <c r="E55" i="45"/>
  <c r="U55" i="45"/>
  <c r="R55" i="45"/>
  <c r="X55" i="45"/>
  <c r="M55" i="45"/>
  <c r="I21" i="45"/>
  <c r="I25" i="45" s="1"/>
  <c r="H24" i="42"/>
  <c r="H21" i="46"/>
  <c r="H25" i="46" s="1"/>
  <c r="E21" i="45"/>
  <c r="E25" i="45" s="1"/>
  <c r="M51" i="47"/>
  <c r="M55" i="47" s="1"/>
  <c r="G54" i="48"/>
  <c r="S21" i="46"/>
  <c r="S25" i="46" s="1"/>
  <c r="F51" i="45"/>
  <c r="N50" i="41"/>
  <c r="N54" i="41" s="1"/>
  <c r="I50" i="41"/>
  <c r="I54" i="41" s="1"/>
  <c r="Q50" i="41"/>
  <c r="U50" i="41"/>
  <c r="U54" i="41" s="1"/>
  <c r="G21" i="42"/>
  <c r="G25" i="42" s="1"/>
  <c r="U21" i="43"/>
  <c r="U25" i="43" s="1"/>
  <c r="O21" i="43"/>
  <c r="O25" i="43" s="1"/>
  <c r="W51" i="45"/>
  <c r="X51" i="47"/>
  <c r="X55" i="47" s="1"/>
  <c r="U51" i="48"/>
  <c r="U55" i="48" s="1"/>
  <c r="N51" i="49"/>
  <c r="E21" i="47"/>
  <c r="E25" i="47" s="1"/>
  <c r="A23" i="41"/>
  <c r="G18" i="41"/>
  <c r="G23" i="41" s="1"/>
  <c r="J18" i="41"/>
  <c r="J23" i="41" s="1"/>
  <c r="M18" i="41"/>
  <c r="M23" i="41" s="1"/>
  <c r="Q18" i="41"/>
  <c r="Q23" i="41" s="1"/>
  <c r="U18" i="41"/>
  <c r="U23" i="41" s="1"/>
  <c r="F48" i="41"/>
  <c r="F53" i="41" s="1"/>
  <c r="J48" i="41"/>
  <c r="J53" i="41" s="1"/>
  <c r="N48" i="41"/>
  <c r="N53" i="41" s="1"/>
  <c r="S48" i="41"/>
  <c r="S53" i="41" s="1"/>
  <c r="W48" i="41"/>
  <c r="W53" i="41" s="1"/>
  <c r="E50" i="41"/>
  <c r="E54" i="41" s="1"/>
  <c r="M50" i="41"/>
  <c r="F50" i="41"/>
  <c r="F54" i="41" s="1"/>
  <c r="J50" i="41"/>
  <c r="J54" i="41" s="1"/>
  <c r="R50" i="41"/>
  <c r="V50" i="41"/>
  <c r="V54" i="41" s="1"/>
  <c r="Y53" i="42"/>
  <c r="L51" i="42"/>
  <c r="L55" i="42" s="1"/>
  <c r="S21" i="42"/>
  <c r="S25" i="42" s="1"/>
  <c r="M51" i="45"/>
  <c r="J51" i="45"/>
  <c r="V51" i="45"/>
  <c r="N51" i="47"/>
  <c r="N55" i="47" s="1"/>
  <c r="J51" i="49"/>
  <c r="K51" i="48"/>
  <c r="K55" i="48" s="1"/>
  <c r="U21" i="47"/>
  <c r="U25" i="47" s="1"/>
  <c r="D21" i="43"/>
  <c r="D25" i="43" s="1"/>
  <c r="G51" i="47"/>
  <c r="G55" i="47" s="1"/>
  <c r="Y53" i="47"/>
  <c r="Y53" i="48"/>
  <c r="I21" i="48"/>
  <c r="Y23" i="49"/>
  <c r="Y53" i="49"/>
  <c r="Y53" i="46"/>
  <c r="Y53" i="45"/>
  <c r="Y53" i="44"/>
  <c r="Q21" i="44"/>
  <c r="Q25" i="44" s="1"/>
  <c r="I21" i="43"/>
  <c r="I25" i="43" s="1"/>
  <c r="Y53" i="43"/>
  <c r="E51" i="49"/>
  <c r="T51" i="49"/>
  <c r="D51" i="49"/>
  <c r="M51" i="49"/>
  <c r="L51" i="49"/>
  <c r="F51" i="49"/>
  <c r="R51" i="49"/>
  <c r="Q51" i="49"/>
  <c r="P51" i="49"/>
  <c r="C24" i="49"/>
  <c r="Y24" i="49" s="1"/>
  <c r="C21" i="49"/>
  <c r="I51" i="49"/>
  <c r="X51" i="49"/>
  <c r="H51" i="49"/>
  <c r="U51" i="49"/>
  <c r="I51" i="48"/>
  <c r="I55" i="48" s="1"/>
  <c r="I54" i="48"/>
  <c r="L21" i="48"/>
  <c r="L54" i="48"/>
  <c r="L51" i="48"/>
  <c r="L55" i="48" s="1"/>
  <c r="O21" i="48"/>
  <c r="U21" i="48"/>
  <c r="R51" i="48"/>
  <c r="R55" i="48" s="1"/>
  <c r="E51" i="48"/>
  <c r="E55" i="48" s="1"/>
  <c r="E54" i="48"/>
  <c r="H21" i="48"/>
  <c r="X54" i="48"/>
  <c r="X51" i="48"/>
  <c r="X55" i="48" s="1"/>
  <c r="H54" i="48"/>
  <c r="H51" i="48"/>
  <c r="H55" i="48" s="1"/>
  <c r="K21" i="48"/>
  <c r="Y23" i="48"/>
  <c r="J51" i="48"/>
  <c r="J55" i="48" s="1"/>
  <c r="E21" i="48"/>
  <c r="N51" i="48"/>
  <c r="N55" i="48" s="1"/>
  <c r="Q21" i="48"/>
  <c r="Q51" i="48"/>
  <c r="Q55" i="48" s="1"/>
  <c r="Q54" i="48"/>
  <c r="T21" i="48"/>
  <c r="D21" i="48"/>
  <c r="T54" i="48"/>
  <c r="T51" i="48"/>
  <c r="T55" i="48" s="1"/>
  <c r="D54" i="48"/>
  <c r="D51" i="48"/>
  <c r="D55" i="48" s="1"/>
  <c r="W21" i="48"/>
  <c r="G21" i="48"/>
  <c r="M21" i="48"/>
  <c r="M51" i="48"/>
  <c r="M55" i="48" s="1"/>
  <c r="M54" i="48"/>
  <c r="P21" i="48"/>
  <c r="P54" i="48"/>
  <c r="P51" i="48"/>
  <c r="P55" i="48" s="1"/>
  <c r="S21" i="48"/>
  <c r="C24" i="48"/>
  <c r="C21" i="48"/>
  <c r="C55" i="48"/>
  <c r="F51" i="48"/>
  <c r="F55" i="48" s="1"/>
  <c r="X21" i="48"/>
  <c r="T21" i="47"/>
  <c r="T25" i="47" s="1"/>
  <c r="T24" i="47"/>
  <c r="D21" i="47"/>
  <c r="D25" i="47" s="1"/>
  <c r="D24" i="47"/>
  <c r="H54" i="47"/>
  <c r="H51" i="47"/>
  <c r="H55" i="47" s="1"/>
  <c r="S24" i="47"/>
  <c r="S21" i="47"/>
  <c r="S25" i="47" s="1"/>
  <c r="C24" i="47"/>
  <c r="C21" i="47"/>
  <c r="U51" i="47"/>
  <c r="U55" i="47" s="1"/>
  <c r="P21" i="47"/>
  <c r="P25" i="47" s="1"/>
  <c r="P24" i="47"/>
  <c r="T54" i="47"/>
  <c r="T51" i="47"/>
  <c r="T55" i="47" s="1"/>
  <c r="D54" i="47"/>
  <c r="D51" i="47"/>
  <c r="D55" i="47" s="1"/>
  <c r="O24" i="47"/>
  <c r="O21" i="47"/>
  <c r="O25" i="47" s="1"/>
  <c r="Q51" i="47"/>
  <c r="Q55" i="47" s="1"/>
  <c r="L21" i="47"/>
  <c r="L25" i="47" s="1"/>
  <c r="L24" i="47"/>
  <c r="P54" i="47"/>
  <c r="P51" i="47"/>
  <c r="P55" i="47" s="1"/>
  <c r="K24" i="47"/>
  <c r="K21" i="47"/>
  <c r="K25" i="47" s="1"/>
  <c r="Y23" i="47"/>
  <c r="R51" i="47"/>
  <c r="R55" i="47" s="1"/>
  <c r="I51" i="47"/>
  <c r="I55" i="47" s="1"/>
  <c r="O51" i="47"/>
  <c r="O55" i="47" s="1"/>
  <c r="V51" i="47"/>
  <c r="V55" i="47" s="1"/>
  <c r="F51" i="47"/>
  <c r="F55" i="47" s="1"/>
  <c r="X21" i="47"/>
  <c r="X25" i="47" s="1"/>
  <c r="H24" i="47"/>
  <c r="H21" i="47"/>
  <c r="H25" i="47" s="1"/>
  <c r="L54" i="47"/>
  <c r="L51" i="47"/>
  <c r="L55" i="47" s="1"/>
  <c r="W24" i="47"/>
  <c r="W21" i="47"/>
  <c r="W25" i="47" s="1"/>
  <c r="G24" i="47"/>
  <c r="G21" i="47"/>
  <c r="G25" i="47" s="1"/>
  <c r="C55" i="47"/>
  <c r="E51" i="47"/>
  <c r="E55" i="47" s="1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5" i="45" s="1"/>
  <c r="D51" i="45"/>
  <c r="L21" i="45"/>
  <c r="L25" i="45" s="1"/>
  <c r="L24" i="45"/>
  <c r="P54" i="45"/>
  <c r="P55" i="45" s="1"/>
  <c r="P51" i="45"/>
  <c r="K24" i="45"/>
  <c r="K21" i="45"/>
  <c r="K25" i="45" s="1"/>
  <c r="Y23" i="45"/>
  <c r="C55" i="45"/>
  <c r="G51" i="45"/>
  <c r="X21" i="45"/>
  <c r="X25" i="45" s="1"/>
  <c r="X24" i="45"/>
  <c r="U51" i="45"/>
  <c r="H21" i="45"/>
  <c r="H25" i="45" s="1"/>
  <c r="H24" i="45"/>
  <c r="L54" i="45"/>
  <c r="L55" i="45" s="1"/>
  <c r="L51" i="45"/>
  <c r="W24" i="45"/>
  <c r="W21" i="45"/>
  <c r="W25" i="45" s="1"/>
  <c r="G24" i="45"/>
  <c r="G21" i="45"/>
  <c r="G25" i="45" s="1"/>
  <c r="N51" i="45"/>
  <c r="Q51" i="45"/>
  <c r="T54" i="45"/>
  <c r="T55" i="45" s="1"/>
  <c r="T51" i="45"/>
  <c r="O24" i="45"/>
  <c r="O21" i="45"/>
  <c r="O25" i="45" s="1"/>
  <c r="T21" i="45"/>
  <c r="T25" i="45" s="1"/>
  <c r="T24" i="45"/>
  <c r="D21" i="45"/>
  <c r="D25" i="45" s="1"/>
  <c r="D24" i="45"/>
  <c r="H54" i="45"/>
  <c r="H55" i="45" s="1"/>
  <c r="H51" i="45"/>
  <c r="S24" i="45"/>
  <c r="S21" i="45"/>
  <c r="S25" i="45" s="1"/>
  <c r="C24" i="45"/>
  <c r="C21" i="45"/>
  <c r="R51" i="45"/>
  <c r="O51" i="45"/>
  <c r="E51" i="45"/>
  <c r="V54" i="44"/>
  <c r="V51" i="44"/>
  <c r="V55" i="44" s="1"/>
  <c r="K51" i="44"/>
  <c r="K55" i="44" s="1"/>
  <c r="K54" i="44"/>
  <c r="T21" i="44"/>
  <c r="T25" i="44" s="1"/>
  <c r="T24" i="44"/>
  <c r="V21" i="44"/>
  <c r="V25" i="44" s="1"/>
  <c r="V24" i="44"/>
  <c r="C21" i="44"/>
  <c r="C24" i="44"/>
  <c r="C25" i="44" s="1"/>
  <c r="N54" i="44"/>
  <c r="N51" i="44"/>
  <c r="N55" i="44" s="1"/>
  <c r="E51" i="44"/>
  <c r="E55" i="44" s="1"/>
  <c r="E54" i="44"/>
  <c r="K21" i="44"/>
  <c r="K25" i="44" s="1"/>
  <c r="L54" i="44"/>
  <c r="L51" i="44"/>
  <c r="L55" i="44" s="1"/>
  <c r="O24" i="44"/>
  <c r="O21" i="44"/>
  <c r="O25" i="44" s="1"/>
  <c r="J24" i="44"/>
  <c r="J21" i="44"/>
  <c r="J25" i="44" s="1"/>
  <c r="X54" i="44"/>
  <c r="X51" i="44"/>
  <c r="X55" i="44" s="1"/>
  <c r="Y23" i="44"/>
  <c r="S21" i="44"/>
  <c r="S25" i="44" s="1"/>
  <c r="S24" i="44"/>
  <c r="L21" i="44"/>
  <c r="L25" i="44" s="1"/>
  <c r="C51" i="44"/>
  <c r="C54" i="44"/>
  <c r="S51" i="44"/>
  <c r="S55" i="44" s="1"/>
  <c r="S54" i="44"/>
  <c r="I51" i="44"/>
  <c r="I55" i="44" s="1"/>
  <c r="I54" i="44"/>
  <c r="E21" i="44"/>
  <c r="E25" i="44" s="1"/>
  <c r="W21" i="44"/>
  <c r="W25" i="44" s="1"/>
  <c r="D21" i="44"/>
  <c r="D25" i="44" s="1"/>
  <c r="D24" i="44"/>
  <c r="R21" i="44"/>
  <c r="R25" i="44" s="1"/>
  <c r="R24" i="44"/>
  <c r="R54" i="44"/>
  <c r="R51" i="44"/>
  <c r="R55" i="44" s="1"/>
  <c r="H21" i="44"/>
  <c r="H25" i="44" s="1"/>
  <c r="H24" i="44"/>
  <c r="Q51" i="44"/>
  <c r="Q55" i="44" s="1"/>
  <c r="Q54" i="44"/>
  <c r="T54" i="44"/>
  <c r="T51" i="44"/>
  <c r="T55" i="44" s="1"/>
  <c r="F21" i="44"/>
  <c r="F25" i="44" s="1"/>
  <c r="F24" i="44"/>
  <c r="F54" i="44"/>
  <c r="F51" i="44"/>
  <c r="F55" i="44" s="1"/>
  <c r="J54" i="44"/>
  <c r="J51" i="44"/>
  <c r="J55" i="44" s="1"/>
  <c r="P54" i="44"/>
  <c r="P51" i="44"/>
  <c r="P55" i="44" s="1"/>
  <c r="O51" i="44"/>
  <c r="O55" i="44" s="1"/>
  <c r="O54" i="44"/>
  <c r="U51" i="44"/>
  <c r="U55" i="44" s="1"/>
  <c r="U54" i="44"/>
  <c r="D54" i="44"/>
  <c r="D51" i="44"/>
  <c r="D55" i="44" s="1"/>
  <c r="I24" i="44"/>
  <c r="I21" i="44"/>
  <c r="I25" i="44" s="1"/>
  <c r="N21" i="44"/>
  <c r="N25" i="44" s="1"/>
  <c r="N24" i="44"/>
  <c r="H54" i="44"/>
  <c r="H51" i="44"/>
  <c r="H55" i="44" s="1"/>
  <c r="U21" i="44"/>
  <c r="U25" i="44" s="1"/>
  <c r="M24" i="44"/>
  <c r="M21" i="44"/>
  <c r="M25" i="44" s="1"/>
  <c r="G51" i="44"/>
  <c r="G55" i="44" s="1"/>
  <c r="G54" i="44"/>
  <c r="W51" i="44"/>
  <c r="W55" i="44" s="1"/>
  <c r="W54" i="44"/>
  <c r="M51" i="44"/>
  <c r="M55" i="44" s="1"/>
  <c r="M54" i="44"/>
  <c r="P21" i="44"/>
  <c r="P25" i="44" s="1"/>
  <c r="G21" i="44"/>
  <c r="G25" i="44" s="1"/>
  <c r="G21" i="43"/>
  <c r="G25" i="43" s="1"/>
  <c r="G24" i="43"/>
  <c r="N24" i="43"/>
  <c r="N21" i="43"/>
  <c r="N25" i="43" s="1"/>
  <c r="P54" i="43"/>
  <c r="P51" i="43"/>
  <c r="P55" i="43" s="1"/>
  <c r="G51" i="43"/>
  <c r="G55" i="43" s="1"/>
  <c r="G54" i="43"/>
  <c r="M51" i="43"/>
  <c r="M55" i="43" s="1"/>
  <c r="M54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54" i="43"/>
  <c r="N51" i="43"/>
  <c r="N55" i="43" s="1"/>
  <c r="X54" i="43"/>
  <c r="X51" i="43"/>
  <c r="X55" i="43" s="1"/>
  <c r="L54" i="43"/>
  <c r="L51" i="43"/>
  <c r="L55" i="43" s="1"/>
  <c r="K51" i="43"/>
  <c r="K55" i="43" s="1"/>
  <c r="K54" i="43"/>
  <c r="Q51" i="43"/>
  <c r="Q55" i="43" s="1"/>
  <c r="Q54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54" i="43"/>
  <c r="V51" i="43"/>
  <c r="V55" i="43" s="1"/>
  <c r="J54" i="43"/>
  <c r="J51" i="43"/>
  <c r="J55" i="43" s="1"/>
  <c r="T54" i="43"/>
  <c r="T51" i="43"/>
  <c r="T55" i="43" s="1"/>
  <c r="O51" i="43"/>
  <c r="O55" i="43" s="1"/>
  <c r="O54" i="43"/>
  <c r="E51" i="43"/>
  <c r="E55" i="43" s="1"/>
  <c r="E54" i="43"/>
  <c r="U51" i="43"/>
  <c r="U55" i="43" s="1"/>
  <c r="U54" i="43"/>
  <c r="S24" i="43"/>
  <c r="S21" i="43"/>
  <c r="S25" i="43" s="1"/>
  <c r="F54" i="43"/>
  <c r="F51" i="43"/>
  <c r="F55" i="43" s="1"/>
  <c r="D54" i="43"/>
  <c r="D51" i="43"/>
  <c r="D55" i="43" s="1"/>
  <c r="W51" i="43"/>
  <c r="W55" i="43" s="1"/>
  <c r="W54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54" i="43"/>
  <c r="H51" i="43"/>
  <c r="H55" i="43" s="1"/>
  <c r="R54" i="43"/>
  <c r="R51" i="43"/>
  <c r="R55" i="43" s="1"/>
  <c r="C51" i="43"/>
  <c r="C54" i="43"/>
  <c r="S51" i="43"/>
  <c r="S55" i="43" s="1"/>
  <c r="S54" i="43"/>
  <c r="I51" i="43"/>
  <c r="I55" i="43" s="1"/>
  <c r="I54" i="43"/>
  <c r="K21" i="43"/>
  <c r="K25" i="43" s="1"/>
  <c r="J54" i="42"/>
  <c r="J51" i="42"/>
  <c r="J55" i="42" s="1"/>
  <c r="E24" i="42"/>
  <c r="E21" i="42"/>
  <c r="E25" i="42" s="1"/>
  <c r="D21" i="42"/>
  <c r="D25" i="42" s="1"/>
  <c r="D24" i="42"/>
  <c r="R21" i="42"/>
  <c r="R25" i="42" s="1"/>
  <c r="R24" i="42"/>
  <c r="H51" i="42"/>
  <c r="H55" i="42" s="1"/>
  <c r="E51" i="42"/>
  <c r="E55" i="42" s="1"/>
  <c r="E54" i="42"/>
  <c r="U24" i="42"/>
  <c r="U21" i="42"/>
  <c r="U25" i="42" s="1"/>
  <c r="Y23" i="42"/>
  <c r="C25" i="42"/>
  <c r="T21" i="42"/>
  <c r="T25" i="42" s="1"/>
  <c r="T24" i="42"/>
  <c r="V24" i="42"/>
  <c r="V21" i="42"/>
  <c r="V25" i="42" s="1"/>
  <c r="U51" i="42"/>
  <c r="U55" i="42" s="1"/>
  <c r="U54" i="42"/>
  <c r="C51" i="42"/>
  <c r="C54" i="42"/>
  <c r="S54" i="42"/>
  <c r="S51" i="42"/>
  <c r="S55" i="42" s="1"/>
  <c r="P21" i="42"/>
  <c r="P25" i="42" s="1"/>
  <c r="P24" i="42"/>
  <c r="I51" i="42"/>
  <c r="I55" i="42" s="1"/>
  <c r="I54" i="42"/>
  <c r="O21" i="42"/>
  <c r="O25" i="42" s="1"/>
  <c r="O24" i="42"/>
  <c r="J21" i="42"/>
  <c r="J25" i="42" s="1"/>
  <c r="J24" i="42"/>
  <c r="T51" i="42"/>
  <c r="T55" i="42" s="1"/>
  <c r="X51" i="42"/>
  <c r="X55" i="42" s="1"/>
  <c r="K54" i="42"/>
  <c r="K51" i="42"/>
  <c r="K55" i="42" s="1"/>
  <c r="O51" i="42"/>
  <c r="O55" i="42" s="1"/>
  <c r="O54" i="42"/>
  <c r="N54" i="42"/>
  <c r="N51" i="42"/>
  <c r="N55" i="42" s="1"/>
  <c r="F24" i="42"/>
  <c r="F21" i="42"/>
  <c r="F25" i="42" s="1"/>
  <c r="P54" i="42"/>
  <c r="P51" i="42"/>
  <c r="P55" i="42" s="1"/>
  <c r="G54" i="42"/>
  <c r="G51" i="42"/>
  <c r="G55" i="42" s="1"/>
  <c r="W51" i="42"/>
  <c r="W55" i="42" s="1"/>
  <c r="W54" i="42"/>
  <c r="K24" i="42"/>
  <c r="K21" i="42"/>
  <c r="K25" i="42" s="1"/>
  <c r="D51" i="42"/>
  <c r="D55" i="42" s="1"/>
  <c r="D54" i="42"/>
  <c r="I24" i="42"/>
  <c r="I21" i="42"/>
  <c r="I25" i="42" s="1"/>
  <c r="N24" i="42"/>
  <c r="N21" i="42"/>
  <c r="N25" i="42" s="1"/>
  <c r="W21" i="42"/>
  <c r="W25" i="42" s="1"/>
  <c r="V51" i="41"/>
  <c r="V55" i="41" s="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I51" i="41"/>
  <c r="I55" i="41" s="1"/>
  <c r="Q54" i="41"/>
  <c r="H20" i="41"/>
  <c r="P20" i="41"/>
  <c r="X20" i="41"/>
  <c r="J51" i="41"/>
  <c r="J55" i="41" s="1"/>
  <c r="R54" i="41"/>
  <c r="I20" i="41"/>
  <c r="Q20" i="41"/>
  <c r="D24" i="41"/>
  <c r="L24" i="41"/>
  <c r="C18" i="41"/>
  <c r="C23" i="41" s="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4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50" i="41"/>
  <c r="H50" i="41"/>
  <c r="L50" i="41"/>
  <c r="P50" i="41"/>
  <c r="T50" i="41"/>
  <c r="U51" i="41" l="1"/>
  <c r="U55" i="41" s="1"/>
  <c r="E51" i="41"/>
  <c r="E55" i="41" s="1"/>
  <c r="N51" i="41"/>
  <c r="N55" i="41" s="1"/>
  <c r="R51" i="41"/>
  <c r="R55" i="41" s="1"/>
  <c r="F51" i="41"/>
  <c r="F55" i="41" s="1"/>
  <c r="M51" i="41"/>
  <c r="M55" i="41" s="1"/>
  <c r="Q51" i="41"/>
  <c r="Q55" i="41" s="1"/>
  <c r="M54" i="41"/>
  <c r="Y54" i="47"/>
  <c r="Y53" i="41"/>
  <c r="X51" i="41"/>
  <c r="X55" i="41" s="1"/>
  <c r="Y54" i="48"/>
  <c r="Y55" i="49"/>
  <c r="Y54" i="49"/>
  <c r="Y54" i="45"/>
  <c r="C25" i="49"/>
  <c r="Y25" i="49" s="1"/>
  <c r="Y55" i="48"/>
  <c r="Y24" i="48"/>
  <c r="C25" i="48"/>
  <c r="Y25" i="48" s="1"/>
  <c r="Y55" i="47"/>
  <c r="Y24" i="47"/>
  <c r="C25" i="47"/>
  <c r="Y25" i="47" s="1"/>
  <c r="Y25" i="46"/>
  <c r="Y54" i="46"/>
  <c r="C55" i="46"/>
  <c r="Y55" i="46" s="1"/>
  <c r="Y24" i="46"/>
  <c r="Y24" i="45"/>
  <c r="C25" i="45"/>
  <c r="Y25" i="45" s="1"/>
  <c r="Y55" i="45"/>
  <c r="Y54" i="44"/>
  <c r="C55" i="44"/>
  <c r="Y55" i="44" s="1"/>
  <c r="Y24" i="44"/>
  <c r="Y25" i="44"/>
  <c r="Y24" i="43"/>
  <c r="Y54" i="43"/>
  <c r="C55" i="43"/>
  <c r="Y55" i="43" s="1"/>
  <c r="C25" i="43"/>
  <c r="Y25" i="43" s="1"/>
  <c r="Y24" i="42"/>
  <c r="Y54" i="42"/>
  <c r="C55" i="42"/>
  <c r="Y55" i="42" s="1"/>
  <c r="Y25" i="42"/>
  <c r="K54" i="41"/>
  <c r="K51" i="41"/>
  <c r="K55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54" i="41"/>
  <c r="G51" i="41"/>
  <c r="G55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54" i="41"/>
  <c r="P51" i="41"/>
  <c r="P55" i="41" s="1"/>
  <c r="S54" i="41"/>
  <c r="S51" i="41"/>
  <c r="S55" i="41" s="1"/>
  <c r="C54" i="41"/>
  <c r="C51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54" i="41"/>
  <c r="H51" i="41"/>
  <c r="H55" i="41" s="1"/>
  <c r="F24" i="41"/>
  <c r="F21" i="41"/>
  <c r="F25" i="41" s="1"/>
  <c r="T51" i="41"/>
  <c r="T55" i="41" s="1"/>
  <c r="T54" i="41"/>
  <c r="D51" i="41"/>
  <c r="D55" i="41" s="1"/>
  <c r="D54" i="41"/>
  <c r="W54" i="41"/>
  <c r="W51" i="41"/>
  <c r="W55" i="41" s="1"/>
  <c r="L54" i="41"/>
  <c r="L51" i="41"/>
  <c r="L55" i="41" s="1"/>
  <c r="O54" i="41"/>
  <c r="O51" i="41"/>
  <c r="O55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Y25" i="41" l="1"/>
  <c r="Y54" i="41"/>
  <c r="C55" i="41"/>
  <c r="Y55" i="41" s="1"/>
  <c r="Y24" i="41"/>
</calcChain>
</file>

<file path=xl/sharedStrings.xml><?xml version="1.0" encoding="utf-8"?>
<sst xmlns="http://schemas.openxmlformats.org/spreadsheetml/2006/main" count="921" uniqueCount="168">
  <si>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</si>
  <si>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</si>
  <si>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</si>
  <si>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</si>
  <si>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</si>
  <si>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</si>
  <si>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</si>
  <si>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</si>
  <si>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</si>
  <si>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</si>
  <si>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</si>
  <si>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</si>
  <si>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</si>
  <si>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</si>
  <si>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</si>
  <si>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</si>
  <si>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</si>
  <si>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</si>
  <si>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</si>
  <si>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</si>
  <si>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</si>
  <si>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</si>
  <si>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</si>
  <si>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</si>
  <si>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</si>
  <si>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>թեյ,  պանիր</t>
  </si>
  <si>
    <t xml:space="preserve">   հաց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</si>
  <si>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</si>
  <si>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</si>
  <si>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</si>
  <si>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</si>
  <si>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</si>
  <si>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</si>
  <si>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</si>
  <si>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</si>
  <si>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</si>
  <si>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</si>
  <si>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</si>
  <si>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ալյուր</t>
  </si>
  <si>
    <t>խնձոր</t>
  </si>
  <si>
    <t>աղ</t>
  </si>
  <si>
    <t>կանաչի</t>
  </si>
  <si>
    <t>հաց</t>
  </si>
  <si>
    <t xml:space="preserve">   միրգ</t>
  </si>
  <si>
    <t xml:space="preserve">  պանիր</t>
  </si>
  <si>
    <t>աղցան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</si>
  <si>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</si>
  <si>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</si>
  <si>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</si>
  <si>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</si>
  <si>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</si>
  <si>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</si>
  <si>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</si>
  <si>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>ձու</t>
  </si>
  <si>
    <t>ձավար</t>
  </si>
  <si>
    <t xml:space="preserve">  միրգ</t>
  </si>
  <si>
    <t xml:space="preserve">   պանիր</t>
  </si>
  <si>
    <t>սոխ</t>
  </si>
  <si>
    <t>թթու վարունգ</t>
  </si>
  <si>
    <t xml:space="preserve">   աղցան</t>
  </si>
  <si>
    <t>կարտոֆիլի  պյուրե</t>
  </si>
  <si>
    <t>նարինջ</t>
  </si>
  <si>
    <t>հաց  պանիր</t>
  </si>
  <si>
    <t>բրինձ</t>
  </si>
  <si>
    <t xml:space="preserve">  թեյ,  պանիր</t>
  </si>
  <si>
    <t>կաթ</t>
  </si>
  <si>
    <t>մաննի</t>
  </si>
  <si>
    <t>շոկոլադ</t>
  </si>
  <si>
    <t>կաթնաշոր</t>
  </si>
  <si>
    <t xml:space="preserve">    միրգ</t>
  </si>
  <si>
    <t xml:space="preserve">   մածուն</t>
  </si>
  <si>
    <t>ձու1/2</t>
  </si>
  <si>
    <t xml:space="preserve">            միրգ</t>
  </si>
  <si>
    <t xml:space="preserve">    հաց</t>
  </si>
  <si>
    <t xml:space="preserve">    աղցան</t>
  </si>
  <si>
    <t>կ.ոլոր</t>
  </si>
  <si>
    <t xml:space="preserve">   հաց  պանիր</t>
  </si>
  <si>
    <t xml:space="preserve"> հաց.   Պանիր</t>
  </si>
  <si>
    <t xml:space="preserve">  բրնձով  շիլա</t>
  </si>
  <si>
    <t xml:space="preserve">  թեյ,   պանիր</t>
  </si>
  <si>
    <t>գազար   կաղամբ</t>
  </si>
  <si>
    <t>կարտեֆիլ</t>
  </si>
  <si>
    <t>բանան</t>
  </si>
  <si>
    <t xml:space="preserve">      միրգ</t>
  </si>
  <si>
    <t>հավի կրծքամիս</t>
  </si>
  <si>
    <t>հավով բրնձով ապուր</t>
  </si>
  <si>
    <t>հալվա</t>
  </si>
  <si>
    <t>Սպաս</t>
  </si>
  <si>
    <t>կ,ոլոր</t>
  </si>
  <si>
    <t>հալվա,  հաց</t>
  </si>
  <si>
    <t xml:space="preserve">  հաց,  պանիր</t>
  </si>
  <si>
    <t xml:space="preserve"> միրգ</t>
  </si>
  <si>
    <t xml:space="preserve"> </t>
  </si>
  <si>
    <t>կ.ոլոռ</t>
  </si>
  <si>
    <t xml:space="preserve">  հաց  </t>
  </si>
  <si>
    <t>կիտրոն</t>
  </si>
  <si>
    <t>տ.կարտոֆիլ</t>
  </si>
  <si>
    <t>վերմիշելով փլավ</t>
  </si>
  <si>
    <t>կարտոֆիլի պյուրե</t>
  </si>
  <si>
    <t>մակարոն</t>
  </si>
  <si>
    <t>բրնձով շիլա</t>
  </si>
  <si>
    <t>գազար, պանիր</t>
  </si>
  <si>
    <t>մածուն,  թթվասեր</t>
  </si>
  <si>
    <t xml:space="preserve"> հավի կրծքամսով խճողոկ</t>
  </si>
  <si>
    <t xml:space="preserve"> վերմիշելով փլավ</t>
  </si>
  <si>
    <t>հնդկաձավարով  փլավ</t>
  </si>
  <si>
    <t>վերմիշելով  փլավ</t>
  </si>
  <si>
    <t xml:space="preserve">   թեյ    պանիր</t>
  </si>
  <si>
    <t>հաց,պանիր</t>
  </si>
  <si>
    <t>կաթնաշորով գաթա</t>
  </si>
  <si>
    <t xml:space="preserve">  հավով  վերմիշելով  ապւր</t>
  </si>
  <si>
    <t>0.1</t>
  </si>
  <si>
    <t>ձու, կարագ</t>
  </si>
  <si>
    <t xml:space="preserve">                                       </t>
  </si>
  <si>
    <t>թեյ, ձու, կարագ</t>
  </si>
  <si>
    <t>թթվասեր, պանիր</t>
  </si>
  <si>
    <t xml:space="preserve">  մսով  բորշչ</t>
  </si>
  <si>
    <t xml:space="preserve">  հալվա,  պանիր</t>
  </si>
  <si>
    <t xml:space="preserve">  հնդկաձավարով  փլավ</t>
  </si>
  <si>
    <t>ձու1/20</t>
  </si>
  <si>
    <t>հաց,  պանիր</t>
  </si>
  <si>
    <t xml:space="preserve">  մաննի</t>
  </si>
  <si>
    <t xml:space="preserve"> գազար, կաղամբ</t>
  </si>
  <si>
    <t xml:space="preserve"> տ. Կարտոֆիլ</t>
  </si>
  <si>
    <t xml:space="preserve"> մսով  վերմիշելով  փլավ</t>
  </si>
  <si>
    <t>թխ.Զեբր</t>
  </si>
  <si>
    <t xml:space="preserve"> մակարոնով  փլավ</t>
  </si>
  <si>
    <t>կակաո,  հալվա</t>
  </si>
  <si>
    <t>մսով  խճողակ</t>
  </si>
  <si>
    <t>ոսպ</t>
  </si>
  <si>
    <t xml:space="preserve"> ձվածեղ</t>
  </si>
  <si>
    <t>մսով ոսպով  ապուր</t>
  </si>
  <si>
    <t>մսով  մակարոնով  փլավ</t>
  </si>
  <si>
    <t xml:space="preserve">                </t>
  </si>
  <si>
    <t>թխ. Զեբր 1/10</t>
  </si>
  <si>
    <t xml:space="preserve"> ոսպով  բրնձով փլավ</t>
  </si>
  <si>
    <t xml:space="preserve">   կաթնաշոր, թթվասեր</t>
  </si>
  <si>
    <t>թեյ,    պանիր, հալվա</t>
  </si>
  <si>
    <t>մսով բորշչ</t>
  </si>
  <si>
    <t>հնդկաձավարով փլավ</t>
  </si>
  <si>
    <t>կակաո,  պանիր</t>
  </si>
  <si>
    <t>Բիսկվիթ1/10</t>
  </si>
  <si>
    <t>հավով բրնձով  ապւր</t>
  </si>
  <si>
    <t xml:space="preserve"> կ.բրինձ</t>
  </si>
  <si>
    <t>ձու 1/2 կարագ</t>
  </si>
  <si>
    <t xml:space="preserve">   հաց  , պանիր</t>
  </si>
  <si>
    <t>մակարոնով փլավ</t>
  </si>
  <si>
    <t>կաթնաշոր թթվասեր</t>
  </si>
  <si>
    <t>թեյ, պանիր</t>
  </si>
  <si>
    <t xml:space="preserve"> ոսպով     բրնձով փլավ</t>
  </si>
  <si>
    <t>վաֆլի</t>
  </si>
  <si>
    <t>կաթնաշոռ</t>
  </si>
  <si>
    <t>կաթնաշոռ, թթվասեր</t>
  </si>
  <si>
    <t>ձու1/30</t>
  </si>
  <si>
    <t xml:space="preserve"> գազար</t>
  </si>
  <si>
    <t xml:space="preserve"> մածուն, թթվասեր</t>
  </si>
  <si>
    <t>ոսպով ապուր</t>
  </si>
  <si>
    <t>հավով  բրնձով փլավ</t>
  </si>
  <si>
    <t>մածուն,վաֆլի</t>
  </si>
  <si>
    <t xml:space="preserve">    պանիր, </t>
  </si>
  <si>
    <t xml:space="preserve"> տ.կարտոֆիլ, թթու վարունգ</t>
  </si>
  <si>
    <t>սպաս</t>
  </si>
  <si>
    <t>հազարի տորև1/10</t>
  </si>
  <si>
    <t>հազարի տերև1/10</t>
  </si>
  <si>
    <t>ձու/30</t>
  </si>
  <si>
    <t xml:space="preserve">  հաց,</t>
  </si>
  <si>
    <t>ջեմ</t>
  </si>
  <si>
    <t>ջեմ, կարագ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</si>
</sst>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A18" workbookViewId="0">
      <selection activeCell="AC34" sqref="AC34"/>
    </sheetView>
  </sheetViews>
  <sheetFormatPr defaultRowHeight="10.5" x14ac:dyDescent="0.15"/>
  <cols>
    <col min="1" max="1" width="3.140625" style="9" customWidth="1"/>
    <col min="2" max="2" width="16.140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68</v>
      </c>
      <c r="D2" s="12">
        <v>63</v>
      </c>
      <c r="E2" s="13"/>
      <c r="F2" s="13"/>
      <c r="G2" s="13"/>
      <c r="H2" s="13"/>
      <c r="I2" s="13"/>
      <c r="J2" s="13"/>
      <c r="P2" s="64">
        <v>43556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7.5" thickBot="1" x14ac:dyDescent="0.2">
      <c r="A4" s="67"/>
      <c r="B4" s="68"/>
      <c r="C4" s="16" t="s">
        <v>42</v>
      </c>
      <c r="D4" s="17" t="s">
        <v>41</v>
      </c>
      <c r="E4" s="18" t="s">
        <v>28</v>
      </c>
      <c r="F4" s="18" t="s">
        <v>29</v>
      </c>
      <c r="G4" s="18" t="s">
        <v>30</v>
      </c>
      <c r="H4" s="18" t="s">
        <v>31</v>
      </c>
      <c r="I4" s="19" t="s">
        <v>32</v>
      </c>
      <c r="J4" s="18" t="s">
        <v>50</v>
      </c>
      <c r="K4" s="18" t="s">
        <v>84</v>
      </c>
      <c r="L4" s="18" t="s">
        <v>36</v>
      </c>
      <c r="M4" s="18" t="s">
        <v>81</v>
      </c>
      <c r="N4" s="19" t="s">
        <v>57</v>
      </c>
      <c r="O4" s="18" t="s">
        <v>35</v>
      </c>
      <c r="P4" s="18" t="s">
        <v>37</v>
      </c>
      <c r="Q4" s="18" t="s">
        <v>38</v>
      </c>
      <c r="R4" s="18" t="s">
        <v>86</v>
      </c>
      <c r="S4" s="18" t="s">
        <v>82</v>
      </c>
      <c r="T4" s="18" t="s">
        <v>39</v>
      </c>
      <c r="U4" s="19" t="s">
        <v>40</v>
      </c>
      <c r="V4" s="20" t="s">
        <v>34</v>
      </c>
      <c r="W4" s="17" t="s">
        <v>68</v>
      </c>
      <c r="X4" s="17"/>
      <c r="Y4" s="15"/>
    </row>
    <row r="5" spans="1:25" ht="11.25" customHeight="1" x14ac:dyDescent="0.15">
      <c r="A5" s="72" t="s">
        <v>5</v>
      </c>
      <c r="B5" s="21" t="s">
        <v>43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70</v>
      </c>
      <c r="T5" s="22">
        <v>70</v>
      </c>
      <c r="U5" s="22"/>
      <c r="V5" s="23"/>
      <c r="W5" s="23"/>
      <c r="X5" s="23"/>
      <c r="Y5" s="15"/>
    </row>
    <row r="6" spans="1:25" x14ac:dyDescent="0.15">
      <c r="A6" s="73"/>
      <c r="B6" s="24" t="s">
        <v>78</v>
      </c>
      <c r="C6" s="25"/>
      <c r="D6" s="25"/>
      <c r="E6" s="25">
        <v>7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79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80</v>
      </c>
      <c r="C9" s="22"/>
      <c r="D9" s="22"/>
      <c r="E9" s="22"/>
      <c r="F9" s="22"/>
      <c r="G9" s="22"/>
      <c r="H9" s="22"/>
      <c r="I9" s="22">
        <v>30</v>
      </c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ht="21" x14ac:dyDescent="0.15">
      <c r="A10" s="73"/>
      <c r="B10" s="30" t="s">
        <v>110</v>
      </c>
      <c r="C10" s="25"/>
      <c r="D10" s="25"/>
      <c r="E10" s="25">
        <v>7</v>
      </c>
      <c r="F10" s="25"/>
      <c r="G10" s="25"/>
      <c r="H10" s="25"/>
      <c r="I10" s="25">
        <v>10</v>
      </c>
      <c r="J10" s="25"/>
      <c r="K10" s="25">
        <v>35</v>
      </c>
      <c r="L10" s="25">
        <v>20</v>
      </c>
      <c r="M10" s="25">
        <v>25</v>
      </c>
      <c r="N10" s="25">
        <v>5</v>
      </c>
      <c r="O10" s="25"/>
      <c r="P10" s="25"/>
      <c r="Q10" s="25"/>
      <c r="R10" s="25"/>
      <c r="S10" s="25"/>
      <c r="T10" s="25"/>
      <c r="U10" s="25">
        <v>5</v>
      </c>
      <c r="V10" s="26"/>
      <c r="W10" s="26"/>
      <c r="X10" s="26"/>
      <c r="Y10" s="15"/>
    </row>
    <row r="11" spans="1:25" x14ac:dyDescent="0.15">
      <c r="A11" s="73"/>
      <c r="B11" s="30" t="s">
        <v>90</v>
      </c>
      <c r="C11" s="25">
        <v>40</v>
      </c>
      <c r="D11" s="25"/>
      <c r="E11" s="25"/>
      <c r="F11" s="25">
        <v>7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70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100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109</v>
      </c>
      <c r="C14" s="25"/>
      <c r="D14" s="25"/>
      <c r="E14" s="25">
        <v>9</v>
      </c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/>
      <c r="P14" s="25">
        <f>1/10</f>
        <v>0.1</v>
      </c>
      <c r="Q14" s="25">
        <v>30</v>
      </c>
      <c r="R14" s="25"/>
      <c r="S14" s="25"/>
      <c r="T14" s="25"/>
      <c r="U14" s="25"/>
      <c r="V14" s="26">
        <v>9</v>
      </c>
      <c r="W14" s="26">
        <v>9</v>
      </c>
      <c r="X14" s="26"/>
      <c r="Y14" s="15"/>
    </row>
    <row r="15" spans="1:25" x14ac:dyDescent="0.15">
      <c r="A15" s="73"/>
      <c r="B15" s="24" t="s">
        <v>89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v>25</v>
      </c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68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14</v>
      </c>
      <c r="G17" s="31">
        <f t="shared" si="0"/>
        <v>20</v>
      </c>
      <c r="H17" s="31">
        <f t="shared" si="0"/>
        <v>35</v>
      </c>
      <c r="I17" s="31">
        <f t="shared" si="0"/>
        <v>40</v>
      </c>
      <c r="J17" s="31">
        <f t="shared" si="0"/>
        <v>30</v>
      </c>
      <c r="K17" s="31">
        <f t="shared" si="0"/>
        <v>35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  <c r="S17" s="31">
        <f t="shared" si="0"/>
        <v>70</v>
      </c>
      <c r="T17" s="31">
        <f t="shared" si="0"/>
        <v>70</v>
      </c>
      <c r="U17" s="31">
        <f t="shared" si="0"/>
        <v>5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5.44</v>
      </c>
      <c r="D18" s="33">
        <f>+(A17*D17)/1000</f>
        <v>0</v>
      </c>
      <c r="E18" s="33">
        <f>+(A17*E17)/1000</f>
        <v>0.95199999999999996</v>
      </c>
      <c r="F18" s="33">
        <f>+(A17*F17)/1000</f>
        <v>0.95199999999999996</v>
      </c>
      <c r="G18" s="33">
        <f>+(A17*G17)/1000</f>
        <v>1.36</v>
      </c>
      <c r="H18" s="33">
        <f>+(A17*H17)/1000</f>
        <v>2.38</v>
      </c>
      <c r="I18" s="33">
        <f>+(A17*I17)/1000</f>
        <v>2.72</v>
      </c>
      <c r="J18" s="33">
        <f>+(A17*J17)/1000</f>
        <v>2.04</v>
      </c>
      <c r="K18" s="33">
        <f>+(A17*K17)/1000</f>
        <v>2.38</v>
      </c>
      <c r="L18" s="33">
        <f>+(A17*L17)/1000</f>
        <v>1.36</v>
      </c>
      <c r="M18" s="33">
        <f>+(A17*M17)/1000</f>
        <v>1.7</v>
      </c>
      <c r="N18" s="33">
        <f>+(A17*N17)/1000</f>
        <v>0.34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</v>
      </c>
      <c r="S18" s="33">
        <f>+(A17*S17)/1000</f>
        <v>4.76</v>
      </c>
      <c r="T18" s="33">
        <f>+(A17*T17)/1000</f>
        <v>4.76</v>
      </c>
      <c r="U18" s="33">
        <f>+(A17*U17)/1000</f>
        <v>0.34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63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9</v>
      </c>
      <c r="F19" s="34">
        <f t="shared" si="1"/>
        <v>0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0</v>
      </c>
      <c r="O19" s="34">
        <f t="shared" si="1"/>
        <v>100</v>
      </c>
      <c r="P19" s="34">
        <f t="shared" si="1"/>
        <v>0.1</v>
      </c>
      <c r="Q19" s="34">
        <f t="shared" si="1"/>
        <v>30</v>
      </c>
      <c r="R19" s="34">
        <f t="shared" si="1"/>
        <v>25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9</v>
      </c>
      <c r="W19" s="34">
        <f t="shared" si="1"/>
        <v>9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2.52</v>
      </c>
      <c r="D20" s="36">
        <f>+(A19*D19)/1000</f>
        <v>0</v>
      </c>
      <c r="E20" s="36">
        <f>+(A19*E19)/1000</f>
        <v>0.56699999999999995</v>
      </c>
      <c r="F20" s="36">
        <f>+(A19*F19)/1000</f>
        <v>0</v>
      </c>
      <c r="G20" s="36">
        <f>+(A19*G19)/1000</f>
        <v>1.1339999999999999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6.3</v>
      </c>
      <c r="P20" s="36">
        <f>+(A19*P19)</f>
        <v>6.3000000000000007</v>
      </c>
      <c r="Q20" s="36">
        <f>+(A19*Q19)/1000</f>
        <v>1.89</v>
      </c>
      <c r="R20" s="36">
        <f>+(A19*R19)/1000</f>
        <v>1.575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0.56699999999999995</v>
      </c>
      <c r="W20" s="37">
        <f>+(A19*W19)/1000</f>
        <v>0.56699999999999995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7.9600000000000009</v>
      </c>
      <c r="D21" s="38">
        <f t="shared" ref="D21:X21" si="2">+D20+D18</f>
        <v>0</v>
      </c>
      <c r="E21" s="38">
        <f t="shared" si="2"/>
        <v>1.5189999999999999</v>
      </c>
      <c r="F21" s="38">
        <f t="shared" si="2"/>
        <v>0.95199999999999996</v>
      </c>
      <c r="G21" s="38">
        <f t="shared" si="2"/>
        <v>2.4939999999999998</v>
      </c>
      <c r="H21" s="38">
        <f t="shared" si="2"/>
        <v>2.38</v>
      </c>
      <c r="I21" s="38">
        <f t="shared" si="2"/>
        <v>2.72</v>
      </c>
      <c r="J21" s="38">
        <f t="shared" si="2"/>
        <v>2.04</v>
      </c>
      <c r="K21" s="38">
        <f t="shared" si="2"/>
        <v>2.38</v>
      </c>
      <c r="L21" s="38">
        <f t="shared" si="2"/>
        <v>1.36</v>
      </c>
      <c r="M21" s="38">
        <f t="shared" si="2"/>
        <v>1.7</v>
      </c>
      <c r="N21" s="38">
        <f t="shared" si="2"/>
        <v>0.34</v>
      </c>
      <c r="O21" s="38">
        <f t="shared" si="2"/>
        <v>6.3</v>
      </c>
      <c r="P21" s="38">
        <f t="shared" si="2"/>
        <v>6.3000000000000007</v>
      </c>
      <c r="Q21" s="38">
        <f t="shared" si="2"/>
        <v>1.89</v>
      </c>
      <c r="R21" s="38">
        <f t="shared" si="2"/>
        <v>1.575</v>
      </c>
      <c r="S21" s="38">
        <f t="shared" si="2"/>
        <v>4.76</v>
      </c>
      <c r="T21" s="38">
        <f t="shared" si="2"/>
        <v>4.76</v>
      </c>
      <c r="U21" s="38">
        <f t="shared" si="2"/>
        <v>0.34</v>
      </c>
      <c r="V21" s="38">
        <f t="shared" si="2"/>
        <v>0.56699999999999995</v>
      </c>
      <c r="W21" s="38">
        <f t="shared" si="2"/>
        <v>0.56699999999999995</v>
      </c>
      <c r="X21" s="38">
        <f t="shared" si="2"/>
        <v>0</v>
      </c>
      <c r="Y21" s="15"/>
    </row>
    <row r="22" spans="1:25" x14ac:dyDescent="0.15">
      <c r="A22" s="69" t="s">
        <v>9</v>
      </c>
      <c r="B22" s="71"/>
      <c r="C22" s="40">
        <v>284</v>
      </c>
      <c r="D22" s="40">
        <v>147</v>
      </c>
      <c r="E22" s="40">
        <v>3190</v>
      </c>
      <c r="F22" s="40">
        <v>1748</v>
      </c>
      <c r="G22" s="40">
        <v>297</v>
      </c>
      <c r="H22" s="40">
        <v>444</v>
      </c>
      <c r="I22" s="40">
        <v>217</v>
      </c>
      <c r="J22" s="40">
        <v>194</v>
      </c>
      <c r="K22" s="40">
        <v>1577</v>
      </c>
      <c r="L22" s="40">
        <v>246</v>
      </c>
      <c r="M22" s="40">
        <v>167</v>
      </c>
      <c r="N22" s="40">
        <v>197</v>
      </c>
      <c r="O22" s="40">
        <v>390</v>
      </c>
      <c r="P22" s="40">
        <v>51</v>
      </c>
      <c r="Q22" s="40">
        <v>222</v>
      </c>
      <c r="R22" s="40">
        <v>818</v>
      </c>
      <c r="S22" s="40">
        <v>494</v>
      </c>
      <c r="T22" s="40">
        <v>214</v>
      </c>
      <c r="U22" s="40">
        <v>153</v>
      </c>
      <c r="V22" s="40">
        <v>920</v>
      </c>
      <c r="W22" s="41">
        <v>1295</v>
      </c>
      <c r="X22" s="41"/>
      <c r="Y22" s="15"/>
    </row>
    <row r="23" spans="1:25" x14ac:dyDescent="0.15">
      <c r="A23" s="7">
        <f>SUM(A17)</f>
        <v>68</v>
      </c>
      <c r="B23" s="8" t="s">
        <v>10</v>
      </c>
      <c r="C23" s="42">
        <f>SUM(C18*C22)</f>
        <v>1544.96</v>
      </c>
      <c r="D23" s="42">
        <f t="shared" ref="D23:X23" si="3">SUM(D18*D22)</f>
        <v>0</v>
      </c>
      <c r="E23" s="42">
        <f t="shared" si="3"/>
        <v>3036.8799999999997</v>
      </c>
      <c r="F23" s="42">
        <f t="shared" si="3"/>
        <v>1664.096</v>
      </c>
      <c r="G23" s="42">
        <f t="shared" si="3"/>
        <v>403.92</v>
      </c>
      <c r="H23" s="42">
        <f t="shared" si="3"/>
        <v>1056.72</v>
      </c>
      <c r="I23" s="42">
        <f t="shared" si="3"/>
        <v>590.24</v>
      </c>
      <c r="J23" s="42">
        <f t="shared" si="3"/>
        <v>395.76</v>
      </c>
      <c r="K23" s="42">
        <f t="shared" si="3"/>
        <v>3753.2599999999998</v>
      </c>
      <c r="L23" s="42">
        <f t="shared" si="3"/>
        <v>334.56</v>
      </c>
      <c r="M23" s="42">
        <f t="shared" si="3"/>
        <v>283.89999999999998</v>
      </c>
      <c r="N23" s="42">
        <f t="shared" si="3"/>
        <v>66.98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2351.44</v>
      </c>
      <c r="T23" s="42">
        <f t="shared" si="3"/>
        <v>1018.64</v>
      </c>
      <c r="U23" s="42">
        <f t="shared" si="3"/>
        <v>52.02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16553.376</v>
      </c>
    </row>
    <row r="24" spans="1:25" x14ac:dyDescent="0.15">
      <c r="A24" s="7">
        <f>SUM(A19)</f>
        <v>63</v>
      </c>
      <c r="B24" s="8" t="s">
        <v>10</v>
      </c>
      <c r="C24" s="42">
        <f>SUM(C20*C22)</f>
        <v>715.68</v>
      </c>
      <c r="D24" s="42">
        <f t="shared" ref="D24:X24" si="4">SUM(D20*D22)</f>
        <v>0</v>
      </c>
      <c r="E24" s="42">
        <f t="shared" si="4"/>
        <v>1808.7299999999998</v>
      </c>
      <c r="F24" s="42">
        <f t="shared" si="4"/>
        <v>0</v>
      </c>
      <c r="G24" s="42">
        <f t="shared" si="4"/>
        <v>336.79799999999994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2457</v>
      </c>
      <c r="P24" s="42">
        <f t="shared" si="4"/>
        <v>321.3</v>
      </c>
      <c r="Q24" s="42">
        <f t="shared" si="4"/>
        <v>419.58</v>
      </c>
      <c r="R24" s="42">
        <f t="shared" si="4"/>
        <v>1288.3499999999999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521.64</v>
      </c>
      <c r="W24" s="42">
        <f t="shared" si="4"/>
        <v>734.26499999999999</v>
      </c>
      <c r="X24" s="42">
        <f t="shared" si="4"/>
        <v>0</v>
      </c>
      <c r="Y24" s="43">
        <f t="shared" ref="Y24:Y25" si="5">SUM(C24:X24)</f>
        <v>8603.3430000000008</v>
      </c>
    </row>
    <row r="25" spans="1:25" x14ac:dyDescent="0.15">
      <c r="A25" s="60" t="s">
        <v>11</v>
      </c>
      <c r="B25" s="61"/>
      <c r="C25" s="44">
        <f>SUM(C23:C24)</f>
        <v>2260.64</v>
      </c>
      <c r="D25" s="44">
        <f t="shared" ref="D25:X25" si="6">SUM(D23:D24)</f>
        <v>0</v>
      </c>
      <c r="E25" s="44">
        <f t="shared" si="6"/>
        <v>4845.6099999999997</v>
      </c>
      <c r="F25" s="44">
        <f t="shared" si="6"/>
        <v>1664.096</v>
      </c>
      <c r="G25" s="44">
        <f t="shared" si="6"/>
        <v>740.71799999999996</v>
      </c>
      <c r="H25" s="44">
        <f t="shared" si="6"/>
        <v>1056.72</v>
      </c>
      <c r="I25" s="44">
        <f t="shared" si="6"/>
        <v>590.24</v>
      </c>
      <c r="J25" s="44">
        <f t="shared" si="6"/>
        <v>395.76</v>
      </c>
      <c r="K25" s="44">
        <f t="shared" si="6"/>
        <v>3753.2599999999998</v>
      </c>
      <c r="L25" s="44">
        <f t="shared" si="6"/>
        <v>334.56</v>
      </c>
      <c r="M25" s="44">
        <f t="shared" si="6"/>
        <v>283.89999999999998</v>
      </c>
      <c r="N25" s="44">
        <f t="shared" si="6"/>
        <v>66.98</v>
      </c>
      <c r="O25" s="44">
        <f t="shared" si="6"/>
        <v>2457</v>
      </c>
      <c r="P25" s="44">
        <f t="shared" si="6"/>
        <v>321.3</v>
      </c>
      <c r="Q25" s="44">
        <f t="shared" si="6"/>
        <v>419.58</v>
      </c>
      <c r="R25" s="44">
        <f t="shared" si="6"/>
        <v>1288.3499999999999</v>
      </c>
      <c r="S25" s="44">
        <f t="shared" si="6"/>
        <v>2351.44</v>
      </c>
      <c r="T25" s="44">
        <f t="shared" si="6"/>
        <v>1018.64</v>
      </c>
      <c r="U25" s="44">
        <f t="shared" si="6"/>
        <v>52.02</v>
      </c>
      <c r="V25" s="44">
        <f t="shared" si="6"/>
        <v>521.64</v>
      </c>
      <c r="W25" s="44">
        <f t="shared" si="6"/>
        <v>734.26499999999999</v>
      </c>
      <c r="X25" s="44">
        <f t="shared" si="6"/>
        <v>0</v>
      </c>
      <c r="Y25" s="43">
        <f t="shared" si="5"/>
        <v>25156.718999999994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101</v>
      </c>
      <c r="D32" s="12">
        <v>101</v>
      </c>
      <c r="E32" s="13"/>
      <c r="F32" s="13"/>
      <c r="G32" s="13"/>
      <c r="H32" s="13"/>
      <c r="I32" s="13"/>
      <c r="J32" s="13"/>
      <c r="P32" s="64">
        <v>43556</v>
      </c>
      <c r="Q32" s="64"/>
      <c r="R32" s="64"/>
      <c r="S32" s="64"/>
      <c r="T32" s="13"/>
      <c r="U32" s="13"/>
      <c r="V32" s="13"/>
    </row>
    <row r="33" spans="1:27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7" ht="61.5" thickBot="1" x14ac:dyDescent="0.2">
      <c r="A34" s="67"/>
      <c r="B34" s="68"/>
      <c r="C34" s="16" t="s">
        <v>42</v>
      </c>
      <c r="D34" s="18" t="s">
        <v>27</v>
      </c>
      <c r="E34" s="18" t="s">
        <v>29</v>
      </c>
      <c r="F34" s="18" t="s">
        <v>28</v>
      </c>
      <c r="G34" s="18" t="s">
        <v>53</v>
      </c>
      <c r="H34" s="18" t="s">
        <v>35</v>
      </c>
      <c r="I34" s="18" t="s">
        <v>33</v>
      </c>
      <c r="J34" s="18" t="s">
        <v>32</v>
      </c>
      <c r="K34" s="18" t="s">
        <v>58</v>
      </c>
      <c r="L34" s="18" t="s">
        <v>36</v>
      </c>
      <c r="M34" s="18" t="s">
        <v>41</v>
      </c>
      <c r="N34" s="18" t="s">
        <v>39</v>
      </c>
      <c r="O34" s="18" t="s">
        <v>40</v>
      </c>
      <c r="P34" s="18" t="s">
        <v>150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7" ht="11.25" customHeight="1" x14ac:dyDescent="0.15">
      <c r="A35" s="72" t="s">
        <v>5</v>
      </c>
      <c r="B35" s="21" t="s">
        <v>69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70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7" x14ac:dyDescent="0.15">
      <c r="A36" s="73"/>
      <c r="B36" s="24" t="s">
        <v>112</v>
      </c>
      <c r="C36" s="25"/>
      <c r="D36" s="25"/>
      <c r="E36" s="25"/>
      <c r="F36" s="25">
        <v>4</v>
      </c>
      <c r="G36" s="25">
        <f>1/2</f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7" x14ac:dyDescent="0.15">
      <c r="A37" s="73"/>
      <c r="B37" s="24" t="s">
        <v>56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7" ht="11.25" thickBot="1" x14ac:dyDescent="0.2">
      <c r="A38" s="74"/>
      <c r="B38" s="27" t="s">
        <v>46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7" ht="11.25" customHeight="1" x14ac:dyDescent="0.15">
      <c r="A39" s="72" t="s">
        <v>6</v>
      </c>
      <c r="B39" s="21" t="s">
        <v>59</v>
      </c>
      <c r="C39" s="22"/>
      <c r="D39" s="22">
        <v>5</v>
      </c>
      <c r="E39" s="22"/>
      <c r="F39" s="22"/>
      <c r="G39" s="22"/>
      <c r="H39" s="22"/>
      <c r="I39" s="22">
        <v>30</v>
      </c>
      <c r="J39" s="22">
        <v>30</v>
      </c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7" x14ac:dyDescent="0.15">
      <c r="A40" s="73"/>
      <c r="B40" s="24" t="s">
        <v>97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50</v>
      </c>
      <c r="M40" s="25"/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7" x14ac:dyDescent="0.15">
      <c r="A41" s="73"/>
      <c r="B41" s="24" t="s">
        <v>77</v>
      </c>
      <c r="C41" s="25">
        <v>50</v>
      </c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7" ht="11.25" thickBot="1" x14ac:dyDescent="0.2">
      <c r="A42" s="74"/>
      <c r="B42" s="27" t="s">
        <v>158</v>
      </c>
      <c r="C42" s="28"/>
      <c r="D42" s="28"/>
      <c r="E42" s="28"/>
      <c r="F42" s="28"/>
      <c r="G42" s="28"/>
      <c r="H42" s="28">
        <v>50</v>
      </c>
      <c r="I42" s="28"/>
      <c r="J42" s="28"/>
      <c r="K42" s="28"/>
      <c r="L42" s="28"/>
      <c r="M42" s="28"/>
      <c r="N42" s="28"/>
      <c r="O42" s="28"/>
      <c r="P42" s="28">
        <v>30</v>
      </c>
      <c r="Q42" s="28"/>
      <c r="R42" s="28"/>
      <c r="S42" s="28"/>
      <c r="T42" s="28"/>
      <c r="U42" s="28"/>
      <c r="V42" s="29"/>
      <c r="W42" s="29"/>
      <c r="X42" s="29"/>
      <c r="Y42" s="15"/>
      <c r="Z42" s="9" t="s">
        <v>92</v>
      </c>
    </row>
    <row r="43" spans="1:27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7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7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7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  <c r="AA46" s="9" t="s">
        <v>113</v>
      </c>
    </row>
    <row r="47" spans="1:27" ht="11.25" thickBot="1" x14ac:dyDescent="0.2">
      <c r="A47" s="1">
        <f>SUM(C32)</f>
        <v>101</v>
      </c>
      <c r="B47" s="2" t="s">
        <v>16</v>
      </c>
      <c r="C47" s="31">
        <f>SUM(C35:C38)</f>
        <v>70</v>
      </c>
      <c r="D47" s="31">
        <f t="shared" ref="D47:X47" si="7">SUM(D35:D38)</f>
        <v>0</v>
      </c>
      <c r="E47" s="31">
        <f t="shared" si="7"/>
        <v>15</v>
      </c>
      <c r="F47" s="31">
        <f t="shared" si="7"/>
        <v>4</v>
      </c>
      <c r="G47" s="31">
        <f t="shared" si="7"/>
        <v>0.5</v>
      </c>
      <c r="H47" s="31">
        <f t="shared" si="7"/>
        <v>0</v>
      </c>
      <c r="I47" s="31">
        <f t="shared" si="7"/>
        <v>0</v>
      </c>
      <c r="J47" s="31">
        <f t="shared" si="7"/>
        <v>0</v>
      </c>
      <c r="K47" s="31">
        <f t="shared" si="7"/>
        <v>0</v>
      </c>
      <c r="L47" s="31">
        <f t="shared" si="7"/>
        <v>0</v>
      </c>
      <c r="M47" s="31">
        <f t="shared" si="7"/>
        <v>0</v>
      </c>
      <c r="N47" s="31">
        <f t="shared" si="7"/>
        <v>70</v>
      </c>
      <c r="O47" s="31">
        <f t="shared" si="7"/>
        <v>0</v>
      </c>
      <c r="P47" s="31">
        <f t="shared" si="7"/>
        <v>0</v>
      </c>
      <c r="Q47" s="31">
        <f t="shared" si="7"/>
        <v>0</v>
      </c>
      <c r="R47" s="31">
        <f t="shared" si="7"/>
        <v>0</v>
      </c>
      <c r="S47" s="31">
        <f t="shared" si="7"/>
        <v>0</v>
      </c>
      <c r="T47" s="31">
        <f t="shared" si="7"/>
        <v>0</v>
      </c>
      <c r="U47" s="31">
        <f t="shared" si="7"/>
        <v>0</v>
      </c>
      <c r="V47" s="31">
        <f t="shared" si="7"/>
        <v>0</v>
      </c>
      <c r="W47" s="31">
        <f t="shared" si="7"/>
        <v>0</v>
      </c>
      <c r="X47" s="31">
        <f t="shared" si="7"/>
        <v>0</v>
      </c>
      <c r="Y47" s="15"/>
    </row>
    <row r="48" spans="1:27" x14ac:dyDescent="0.15">
      <c r="A48" s="3"/>
      <c r="B48" s="4" t="s">
        <v>17</v>
      </c>
      <c r="C48" s="33">
        <f>SUM(A47*C47)/1000</f>
        <v>7.07</v>
      </c>
      <c r="D48" s="33">
        <f>+(A47*D47)/1000</f>
        <v>0</v>
      </c>
      <c r="E48" s="33">
        <f>+(A47*E47)/1000</f>
        <v>1.5149999999999999</v>
      </c>
      <c r="F48" s="33">
        <f>+(A47*F47)/1000</f>
        <v>0.40400000000000003</v>
      </c>
      <c r="G48" s="33">
        <f>+(A47*G47)</f>
        <v>50.5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7.07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101</v>
      </c>
      <c r="B49" s="4" t="s">
        <v>18</v>
      </c>
      <c r="C49" s="34">
        <f>SUM(C39:C42)</f>
        <v>50</v>
      </c>
      <c r="D49" s="34">
        <f t="shared" ref="D49:X49" si="8">SUM(D39:D42)</f>
        <v>20</v>
      </c>
      <c r="E49" s="34">
        <f t="shared" si="8"/>
        <v>15</v>
      </c>
      <c r="F49" s="34">
        <f t="shared" si="8"/>
        <v>0</v>
      </c>
      <c r="G49" s="34">
        <f t="shared" si="8"/>
        <v>0</v>
      </c>
      <c r="H49" s="34">
        <f t="shared" si="8"/>
        <v>50</v>
      </c>
      <c r="I49" s="34">
        <f t="shared" si="8"/>
        <v>30</v>
      </c>
      <c r="J49" s="34">
        <f t="shared" si="8"/>
        <v>30</v>
      </c>
      <c r="K49" s="34">
        <f t="shared" si="8"/>
        <v>15</v>
      </c>
      <c r="L49" s="34">
        <f t="shared" si="8"/>
        <v>50</v>
      </c>
      <c r="M49" s="34">
        <f t="shared" si="8"/>
        <v>0</v>
      </c>
      <c r="N49" s="34">
        <f t="shared" si="8"/>
        <v>0</v>
      </c>
      <c r="O49" s="34">
        <f t="shared" si="8"/>
        <v>3</v>
      </c>
      <c r="P49" s="34">
        <f t="shared" si="8"/>
        <v>30</v>
      </c>
      <c r="Q49" s="34">
        <f t="shared" si="8"/>
        <v>0</v>
      </c>
      <c r="R49" s="34">
        <f t="shared" si="8"/>
        <v>0</v>
      </c>
      <c r="S49" s="34">
        <f t="shared" si="8"/>
        <v>0</v>
      </c>
      <c r="T49" s="34">
        <f t="shared" si="8"/>
        <v>0</v>
      </c>
      <c r="U49" s="34">
        <f t="shared" si="8"/>
        <v>0</v>
      </c>
      <c r="V49" s="34">
        <f t="shared" si="8"/>
        <v>0</v>
      </c>
      <c r="W49" s="34">
        <f t="shared" si="8"/>
        <v>0</v>
      </c>
      <c r="X49" s="34">
        <f t="shared" si="8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5.05</v>
      </c>
      <c r="D50" s="36">
        <f>+(A49*D49)/1000</f>
        <v>2.02</v>
      </c>
      <c r="E50" s="36">
        <f>+(A49*E49)/1000</f>
        <v>1.5149999999999999</v>
      </c>
      <c r="F50" s="36">
        <f>+(A49*F49)/1000</f>
        <v>0</v>
      </c>
      <c r="G50" s="36">
        <f>+(A49*G49)/1000</f>
        <v>0</v>
      </c>
      <c r="H50" s="36">
        <f>+(A49*H49)/1000</f>
        <v>5.05</v>
      </c>
      <c r="I50" s="36">
        <f>+(A49*I49)/1000</f>
        <v>3.03</v>
      </c>
      <c r="J50" s="36">
        <f>+(A49*J49)/1000</f>
        <v>3.03</v>
      </c>
      <c r="K50" s="36">
        <f>+(A49*K49)/1000</f>
        <v>1.5149999999999999</v>
      </c>
      <c r="L50" s="36">
        <f>+(A49*L49)/1000</f>
        <v>5.05</v>
      </c>
      <c r="M50" s="36">
        <f>+(A49*M49)/1000</f>
        <v>0</v>
      </c>
      <c r="N50" s="36">
        <f>+(A49*N49)/1000</f>
        <v>0</v>
      </c>
      <c r="O50" s="36">
        <f>+(A49*O49)/1000</f>
        <v>0.30299999999999999</v>
      </c>
      <c r="P50" s="36">
        <f>+(A49*P49)/1000</f>
        <v>3.03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12.120000000000001</v>
      </c>
      <c r="D51" s="38">
        <f t="shared" ref="D51:X51" si="9">+D50+D48</f>
        <v>2.02</v>
      </c>
      <c r="E51" s="38">
        <f t="shared" si="9"/>
        <v>3.03</v>
      </c>
      <c r="F51" s="38">
        <f t="shared" si="9"/>
        <v>0.40400000000000003</v>
      </c>
      <c r="G51" s="38">
        <f t="shared" si="9"/>
        <v>50.5</v>
      </c>
      <c r="H51" s="38">
        <f t="shared" si="9"/>
        <v>5.05</v>
      </c>
      <c r="I51" s="38">
        <f t="shared" si="9"/>
        <v>3.03</v>
      </c>
      <c r="J51" s="38">
        <f t="shared" si="9"/>
        <v>3.03</v>
      </c>
      <c r="K51" s="38">
        <f t="shared" si="9"/>
        <v>1.5149999999999999</v>
      </c>
      <c r="L51" s="38">
        <f t="shared" si="9"/>
        <v>5.05</v>
      </c>
      <c r="M51" s="38">
        <f t="shared" si="9"/>
        <v>0</v>
      </c>
      <c r="N51" s="38">
        <f t="shared" si="9"/>
        <v>7.07</v>
      </c>
      <c r="O51" s="38">
        <f t="shared" si="9"/>
        <v>0.30299999999999999</v>
      </c>
      <c r="P51" s="38">
        <f t="shared" si="9"/>
        <v>3.03</v>
      </c>
      <c r="Q51" s="38">
        <f t="shared" si="9"/>
        <v>0</v>
      </c>
      <c r="R51" s="38">
        <f t="shared" si="9"/>
        <v>0</v>
      </c>
      <c r="S51" s="38">
        <f t="shared" si="9"/>
        <v>0</v>
      </c>
      <c r="T51" s="38">
        <f t="shared" si="9"/>
        <v>0</v>
      </c>
      <c r="U51" s="38">
        <f t="shared" si="9"/>
        <v>0</v>
      </c>
      <c r="V51" s="39">
        <f t="shared" si="9"/>
        <v>0</v>
      </c>
      <c r="W51" s="39">
        <f t="shared" si="9"/>
        <v>0</v>
      </c>
      <c r="X51" s="39">
        <f t="shared" si="9"/>
        <v>0</v>
      </c>
      <c r="Y51" s="15"/>
    </row>
    <row r="52" spans="1:25" x14ac:dyDescent="0.15">
      <c r="A52" s="69" t="s">
        <v>9</v>
      </c>
      <c r="B52" s="71"/>
      <c r="C52" s="40">
        <v>284</v>
      </c>
      <c r="D52" s="40">
        <v>537</v>
      </c>
      <c r="E52" s="40">
        <v>1748</v>
      </c>
      <c r="F52" s="40">
        <v>3190</v>
      </c>
      <c r="G52" s="40">
        <v>51</v>
      </c>
      <c r="H52" s="40">
        <v>390</v>
      </c>
      <c r="I52" s="40">
        <v>157</v>
      </c>
      <c r="J52" s="40">
        <v>217</v>
      </c>
      <c r="K52" s="40">
        <v>559</v>
      </c>
      <c r="L52" s="40">
        <v>246</v>
      </c>
      <c r="M52" s="40">
        <v>147</v>
      </c>
      <c r="N52" s="40">
        <v>214</v>
      </c>
      <c r="O52" s="40">
        <v>153</v>
      </c>
      <c r="P52" s="40">
        <v>805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101</v>
      </c>
      <c r="B53" s="8" t="s">
        <v>10</v>
      </c>
      <c r="C53" s="42">
        <f>SUM(C48*C52)</f>
        <v>2007.88</v>
      </c>
      <c r="D53" s="42">
        <f t="shared" ref="D53:X53" si="10">SUM(D48*D52)</f>
        <v>0</v>
      </c>
      <c r="E53" s="42">
        <f t="shared" si="10"/>
        <v>2648.22</v>
      </c>
      <c r="F53" s="42">
        <f t="shared" si="10"/>
        <v>1288.76</v>
      </c>
      <c r="G53" s="42">
        <f t="shared" si="10"/>
        <v>2575.5</v>
      </c>
      <c r="H53" s="42">
        <f t="shared" si="10"/>
        <v>0</v>
      </c>
      <c r="I53" s="42">
        <f t="shared" si="10"/>
        <v>0</v>
      </c>
      <c r="J53" s="42">
        <f t="shared" si="10"/>
        <v>0</v>
      </c>
      <c r="K53" s="42">
        <f t="shared" si="10"/>
        <v>0</v>
      </c>
      <c r="L53" s="42">
        <f t="shared" si="10"/>
        <v>0</v>
      </c>
      <c r="M53" s="42">
        <f t="shared" si="10"/>
        <v>0</v>
      </c>
      <c r="N53" s="42">
        <f t="shared" si="10"/>
        <v>1512.98</v>
      </c>
      <c r="O53" s="42">
        <f t="shared" si="10"/>
        <v>0</v>
      </c>
      <c r="P53" s="42">
        <f t="shared" si="10"/>
        <v>0</v>
      </c>
      <c r="Q53" s="42">
        <f t="shared" si="10"/>
        <v>0</v>
      </c>
      <c r="R53" s="42">
        <f t="shared" si="10"/>
        <v>0</v>
      </c>
      <c r="S53" s="42">
        <f t="shared" si="10"/>
        <v>0</v>
      </c>
      <c r="T53" s="42">
        <f t="shared" si="10"/>
        <v>0</v>
      </c>
      <c r="U53" s="42">
        <f t="shared" si="10"/>
        <v>0</v>
      </c>
      <c r="V53" s="42">
        <f t="shared" si="10"/>
        <v>0</v>
      </c>
      <c r="W53" s="42">
        <f t="shared" si="10"/>
        <v>0</v>
      </c>
      <c r="X53" s="42">
        <f t="shared" si="10"/>
        <v>0</v>
      </c>
      <c r="Y53" s="43">
        <f>SUM(C53:X53)</f>
        <v>10033.34</v>
      </c>
    </row>
    <row r="54" spans="1:25" x14ac:dyDescent="0.15">
      <c r="A54" s="7">
        <f>SUM(A49)</f>
        <v>101</v>
      </c>
      <c r="B54" s="8" t="s">
        <v>10</v>
      </c>
      <c r="C54" s="42">
        <f>SUM(C50*C52)</f>
        <v>1434.2</v>
      </c>
      <c r="D54" s="42">
        <f t="shared" ref="D54:X54" si="11">SUM(D50*D52)</f>
        <v>1084.74</v>
      </c>
      <c r="E54" s="42">
        <f t="shared" si="11"/>
        <v>2648.22</v>
      </c>
      <c r="F54" s="42">
        <f t="shared" si="11"/>
        <v>0</v>
      </c>
      <c r="G54" s="42">
        <f t="shared" si="11"/>
        <v>0</v>
      </c>
      <c r="H54" s="42">
        <f t="shared" si="11"/>
        <v>1969.5</v>
      </c>
      <c r="I54" s="42">
        <f t="shared" si="11"/>
        <v>475.71</v>
      </c>
      <c r="J54" s="42">
        <f t="shared" si="11"/>
        <v>657.51</v>
      </c>
      <c r="K54" s="42">
        <f t="shared" si="11"/>
        <v>846.88499999999999</v>
      </c>
      <c r="L54" s="42">
        <f t="shared" si="11"/>
        <v>1242.3</v>
      </c>
      <c r="M54" s="42">
        <f t="shared" si="11"/>
        <v>0</v>
      </c>
      <c r="N54" s="42">
        <f t="shared" si="11"/>
        <v>0</v>
      </c>
      <c r="O54" s="42">
        <f t="shared" si="11"/>
        <v>46.359000000000002</v>
      </c>
      <c r="P54" s="42">
        <f t="shared" si="11"/>
        <v>2439.1499999999996</v>
      </c>
      <c r="Q54" s="42">
        <f t="shared" si="11"/>
        <v>0</v>
      </c>
      <c r="R54" s="42">
        <f t="shared" si="11"/>
        <v>0</v>
      </c>
      <c r="S54" s="42">
        <f t="shared" si="11"/>
        <v>0</v>
      </c>
      <c r="T54" s="42">
        <f t="shared" si="11"/>
        <v>0</v>
      </c>
      <c r="U54" s="42">
        <f t="shared" si="11"/>
        <v>0</v>
      </c>
      <c r="V54" s="42">
        <f t="shared" si="11"/>
        <v>0</v>
      </c>
      <c r="W54" s="42">
        <f t="shared" si="11"/>
        <v>0</v>
      </c>
      <c r="X54" s="42">
        <f t="shared" si="11"/>
        <v>0</v>
      </c>
      <c r="Y54" s="43">
        <f>SUM(C54:X54)</f>
        <v>12844.573999999999</v>
      </c>
    </row>
    <row r="55" spans="1:25" x14ac:dyDescent="0.15">
      <c r="A55" s="60" t="s">
        <v>11</v>
      </c>
      <c r="B55" s="61"/>
      <c r="C55" s="44">
        <f>SUM(C53:C54)</f>
        <v>3442.08</v>
      </c>
      <c r="D55" s="44">
        <f t="shared" ref="D55:X55" si="12">SUM(D53:D54)</f>
        <v>1084.74</v>
      </c>
      <c r="E55" s="44">
        <f t="shared" si="12"/>
        <v>5296.44</v>
      </c>
      <c r="F55" s="44">
        <f t="shared" si="12"/>
        <v>1288.76</v>
      </c>
      <c r="G55" s="44">
        <f t="shared" si="12"/>
        <v>2575.5</v>
      </c>
      <c r="H55" s="44">
        <f t="shared" si="12"/>
        <v>1969.5</v>
      </c>
      <c r="I55" s="44">
        <f t="shared" si="12"/>
        <v>475.71</v>
      </c>
      <c r="J55" s="44">
        <f t="shared" si="12"/>
        <v>657.51</v>
      </c>
      <c r="K55" s="44">
        <f t="shared" si="12"/>
        <v>846.88499999999999</v>
      </c>
      <c r="L55" s="44">
        <f t="shared" si="12"/>
        <v>1242.3</v>
      </c>
      <c r="M55" s="44">
        <f t="shared" si="12"/>
        <v>0</v>
      </c>
      <c r="N55" s="44">
        <f t="shared" si="12"/>
        <v>1512.98</v>
      </c>
      <c r="O55" s="44">
        <f t="shared" si="12"/>
        <v>46.359000000000002</v>
      </c>
      <c r="P55" s="44">
        <f t="shared" si="12"/>
        <v>2439.1499999999996</v>
      </c>
      <c r="Q55" s="44">
        <f t="shared" si="12"/>
        <v>0</v>
      </c>
      <c r="R55" s="44">
        <f t="shared" si="12"/>
        <v>0</v>
      </c>
      <c r="S55" s="44">
        <f t="shared" si="12"/>
        <v>0</v>
      </c>
      <c r="T55" s="44">
        <f t="shared" si="12"/>
        <v>0</v>
      </c>
      <c r="U55" s="44">
        <f t="shared" si="12"/>
        <v>0</v>
      </c>
      <c r="V55" s="44">
        <f t="shared" si="12"/>
        <v>0</v>
      </c>
      <c r="W55" s="44">
        <f t="shared" si="12"/>
        <v>0</v>
      </c>
      <c r="X55" s="44">
        <f t="shared" si="12"/>
        <v>0</v>
      </c>
      <c r="Y55" s="43">
        <f>SUM(C55:X55)</f>
        <v>22877.913999999997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34" workbookViewId="0">
      <selection activeCell="S42" sqref="S4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43567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7.5" thickBot="1" x14ac:dyDescent="0.2">
      <c r="A4" s="67"/>
      <c r="B4" s="68"/>
      <c r="C4" s="16" t="s">
        <v>42</v>
      </c>
      <c r="D4" s="17" t="s">
        <v>27</v>
      </c>
      <c r="E4" s="18" t="s">
        <v>29</v>
      </c>
      <c r="F4" s="18" t="s">
        <v>30</v>
      </c>
      <c r="G4" s="18" t="s">
        <v>35</v>
      </c>
      <c r="H4" s="18" t="s">
        <v>28</v>
      </c>
      <c r="I4" s="19" t="s">
        <v>68</v>
      </c>
      <c r="J4" s="18" t="s">
        <v>32</v>
      </c>
      <c r="K4" s="18" t="s">
        <v>34</v>
      </c>
      <c r="L4" s="18" t="s">
        <v>84</v>
      </c>
      <c r="M4" s="18" t="s">
        <v>36</v>
      </c>
      <c r="N4" s="19" t="s">
        <v>38</v>
      </c>
      <c r="O4" s="18" t="s">
        <v>57</v>
      </c>
      <c r="P4" s="18" t="s">
        <v>39</v>
      </c>
      <c r="Q4" s="18" t="s">
        <v>82</v>
      </c>
      <c r="R4" s="18" t="s">
        <v>40</v>
      </c>
      <c r="S4" s="18" t="s">
        <v>54</v>
      </c>
      <c r="T4" s="18" t="s">
        <v>153</v>
      </c>
      <c r="U4" s="19" t="s">
        <v>67</v>
      </c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43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147</v>
      </c>
      <c r="C6" s="25"/>
      <c r="D6" s="25"/>
      <c r="E6" s="25"/>
      <c r="F6" s="25">
        <v>5</v>
      </c>
      <c r="G6" s="25"/>
      <c r="H6" s="25"/>
      <c r="I6" s="25">
        <v>35</v>
      </c>
      <c r="J6" s="25"/>
      <c r="K6" s="25">
        <v>35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148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103</v>
      </c>
      <c r="C9" s="22"/>
      <c r="D9" s="22">
        <v>10</v>
      </c>
      <c r="E9" s="22"/>
      <c r="F9" s="22"/>
      <c r="G9" s="22"/>
      <c r="H9" s="22"/>
      <c r="I9" s="22"/>
      <c r="J9" s="22">
        <v>10</v>
      </c>
      <c r="K9" s="22"/>
      <c r="L9" s="22">
        <v>40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104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50</v>
      </c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35</v>
      </c>
      <c r="C11" s="25"/>
      <c r="D11" s="25"/>
      <c r="E11" s="25"/>
      <c r="F11" s="25"/>
      <c r="G11" s="25">
        <v>40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42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87</v>
      </c>
      <c r="C13" s="22"/>
      <c r="D13" s="22"/>
      <c r="E13" s="22"/>
      <c r="F13" s="22"/>
      <c r="G13" s="22">
        <v>100</v>
      </c>
      <c r="H13" s="22">
        <v>5</v>
      </c>
      <c r="I13" s="22"/>
      <c r="J13" s="22"/>
      <c r="K13" s="22">
        <v>10</v>
      </c>
      <c r="L13" s="22"/>
      <c r="M13" s="22"/>
      <c r="N13" s="22">
        <v>3</v>
      </c>
      <c r="O13" s="22"/>
      <c r="P13" s="22"/>
      <c r="Q13" s="22"/>
      <c r="R13" s="22"/>
      <c r="S13" s="22">
        <v>15</v>
      </c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67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>
        <v>17</v>
      </c>
      <c r="V14" s="26"/>
      <c r="W14" s="26"/>
      <c r="X14" s="26"/>
      <c r="Y14" s="15"/>
    </row>
    <row r="15" spans="1:25" x14ac:dyDescent="0.15">
      <c r="A15" s="73"/>
      <c r="B15" s="24" t="s">
        <v>108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25</v>
      </c>
      <c r="E17" s="31">
        <f t="shared" si="0"/>
        <v>7</v>
      </c>
      <c r="F17" s="31">
        <f t="shared" si="0"/>
        <v>25</v>
      </c>
      <c r="G17" s="31">
        <f t="shared" si="0"/>
        <v>40</v>
      </c>
      <c r="H17" s="31">
        <f t="shared" si="0"/>
        <v>0</v>
      </c>
      <c r="I17" s="31">
        <f t="shared" si="0"/>
        <v>35</v>
      </c>
      <c r="J17" s="31">
        <f t="shared" si="0"/>
        <v>10</v>
      </c>
      <c r="K17" s="31">
        <f t="shared" si="0"/>
        <v>35</v>
      </c>
      <c r="L17" s="31">
        <f t="shared" si="0"/>
        <v>40</v>
      </c>
      <c r="M17" s="31">
        <f t="shared" si="0"/>
        <v>50</v>
      </c>
      <c r="N17" s="31">
        <f t="shared" si="0"/>
        <v>0</v>
      </c>
      <c r="O17" s="31">
        <f t="shared" si="0"/>
        <v>7</v>
      </c>
      <c r="P17" s="31">
        <f t="shared" si="0"/>
        <v>70</v>
      </c>
      <c r="Q17" s="31">
        <f t="shared" si="0"/>
        <v>70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2.5000000000000001E-2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0.04</v>
      </c>
      <c r="H18" s="33">
        <f>+(A17*H17)/1000</f>
        <v>0</v>
      </c>
      <c r="I18" s="33">
        <f>+(A17*I17)/1000</f>
        <v>3.5000000000000003E-2</v>
      </c>
      <c r="J18" s="33">
        <f>+(A17*J17)/1000</f>
        <v>0.01</v>
      </c>
      <c r="K18" s="33">
        <f>+(A17*K17)/1000</f>
        <v>3.5000000000000003E-2</v>
      </c>
      <c r="L18" s="33">
        <f>+(A17*L17)/1000</f>
        <v>0.04</v>
      </c>
      <c r="M18" s="33">
        <f>+(A17*M17)/1000</f>
        <v>0.05</v>
      </c>
      <c r="N18" s="33">
        <f>+(A17*N17)/1000</f>
        <v>0</v>
      </c>
      <c r="O18" s="33">
        <f>+(A17*O17)/1000</f>
        <v>7.0000000000000001E-3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100</v>
      </c>
      <c r="H19" s="34">
        <f t="shared" si="1"/>
        <v>5</v>
      </c>
      <c r="I19" s="34">
        <f t="shared" si="1"/>
        <v>0</v>
      </c>
      <c r="J19" s="34">
        <f t="shared" si="1"/>
        <v>0</v>
      </c>
      <c r="K19" s="34">
        <f t="shared" si="1"/>
        <v>10</v>
      </c>
      <c r="L19" s="34">
        <f t="shared" si="1"/>
        <v>0</v>
      </c>
      <c r="M19" s="34">
        <f t="shared" si="1"/>
        <v>0</v>
      </c>
      <c r="N19" s="34">
        <f>SUM(N13:N16)</f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15</v>
      </c>
      <c r="T19" s="34">
        <f t="shared" si="1"/>
        <v>0</v>
      </c>
      <c r="U19" s="34">
        <f t="shared" si="1"/>
        <v>17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0.1</v>
      </c>
      <c r="H20" s="36">
        <f>+(A19*H19)/1000</f>
        <v>5.0000000000000001E-3</v>
      </c>
      <c r="I20" s="36">
        <f>+(A19*I19)/1000</f>
        <v>0</v>
      </c>
      <c r="J20" s="36">
        <f>+(A19*J19)/1000</f>
        <v>0</v>
      </c>
      <c r="K20" s="36">
        <f>+(A19*K19)/1000</f>
        <v>0.01</v>
      </c>
      <c r="L20" s="36">
        <f>+(A19*L19)/1000</f>
        <v>0</v>
      </c>
      <c r="M20" s="36">
        <f>+(A19*M19)/1000</f>
        <v>0</v>
      </c>
      <c r="N20" s="36">
        <f>+(A19*N19)/1000</f>
        <v>3.0000000000000001E-3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1.4999999999999999E-2</v>
      </c>
      <c r="T20" s="36">
        <f>+(A19*T19)/1000</f>
        <v>0</v>
      </c>
      <c r="U20" s="36">
        <f>+(A19*U19)/1000</f>
        <v>1.7000000000000001E-2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2.5000000000000001E-2</v>
      </c>
      <c r="E21" s="38">
        <f t="shared" si="2"/>
        <v>1.4E-2</v>
      </c>
      <c r="F21" s="38">
        <f t="shared" si="2"/>
        <v>2.5000000000000001E-2</v>
      </c>
      <c r="G21" s="38">
        <f t="shared" si="2"/>
        <v>0.14000000000000001</v>
      </c>
      <c r="H21" s="38">
        <f t="shared" si="2"/>
        <v>5.0000000000000001E-3</v>
      </c>
      <c r="I21" s="38">
        <f t="shared" si="2"/>
        <v>3.5000000000000003E-2</v>
      </c>
      <c r="J21" s="38">
        <f t="shared" si="2"/>
        <v>0.01</v>
      </c>
      <c r="K21" s="38">
        <f t="shared" si="2"/>
        <v>4.5000000000000005E-2</v>
      </c>
      <c r="L21" s="38">
        <f t="shared" si="2"/>
        <v>0.04</v>
      </c>
      <c r="M21" s="38">
        <f t="shared" si="2"/>
        <v>0.05</v>
      </c>
      <c r="N21" s="38">
        <f t="shared" si="2"/>
        <v>3.0000000000000001E-3</v>
      </c>
      <c r="O21" s="38">
        <f t="shared" si="2"/>
        <v>7.0000000000000001E-3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5.0000000000000001E-3</v>
      </c>
      <c r="S21" s="38">
        <f t="shared" si="2"/>
        <v>1.4999999999999999E-2</v>
      </c>
      <c r="T21" s="38">
        <f t="shared" si="2"/>
        <v>0</v>
      </c>
      <c r="U21" s="38">
        <f t="shared" si="2"/>
        <v>1.7000000000000001E-2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284</v>
      </c>
      <c r="D22" s="40">
        <v>537</v>
      </c>
      <c r="E22" s="40">
        <v>1748</v>
      </c>
      <c r="F22" s="40">
        <v>297</v>
      </c>
      <c r="G22" s="40">
        <v>390</v>
      </c>
      <c r="H22" s="40">
        <v>3190</v>
      </c>
      <c r="I22" s="40">
        <v>1295</v>
      </c>
      <c r="J22" s="40">
        <v>217</v>
      </c>
      <c r="K22" s="40">
        <v>920</v>
      </c>
      <c r="L22" s="40">
        <v>1577</v>
      </c>
      <c r="M22" s="40">
        <v>246</v>
      </c>
      <c r="N22" s="40">
        <v>222</v>
      </c>
      <c r="O22" s="40">
        <v>197</v>
      </c>
      <c r="P22" s="40">
        <v>214</v>
      </c>
      <c r="Q22" s="40">
        <v>494</v>
      </c>
      <c r="R22" s="40">
        <v>153</v>
      </c>
      <c r="S22" s="40">
        <v>230</v>
      </c>
      <c r="T22" s="40">
        <v>51</v>
      </c>
      <c r="U22" s="40">
        <v>1820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22.72</v>
      </c>
      <c r="D23" s="42">
        <f>SUM(D18*D22)</f>
        <v>13.425000000000001</v>
      </c>
      <c r="E23" s="42">
        <f t="shared" ref="E23:X23" si="3">SUM(E18*E22)</f>
        <v>12.236000000000001</v>
      </c>
      <c r="F23" s="42">
        <f t="shared" si="3"/>
        <v>7.4250000000000007</v>
      </c>
      <c r="G23" s="42">
        <f t="shared" si="3"/>
        <v>15.6</v>
      </c>
      <c r="H23" s="42">
        <f t="shared" si="3"/>
        <v>0</v>
      </c>
      <c r="I23" s="42">
        <f t="shared" si="3"/>
        <v>45.325000000000003</v>
      </c>
      <c r="J23" s="42">
        <f t="shared" si="3"/>
        <v>2.17</v>
      </c>
      <c r="K23" s="42">
        <f t="shared" si="3"/>
        <v>32.200000000000003</v>
      </c>
      <c r="L23" s="42">
        <f t="shared" si="3"/>
        <v>63.08</v>
      </c>
      <c r="M23" s="42">
        <f t="shared" si="3"/>
        <v>12.3</v>
      </c>
      <c r="N23" s="42">
        <f t="shared" si="3"/>
        <v>0</v>
      </c>
      <c r="O23" s="42">
        <f t="shared" si="3"/>
        <v>1.379</v>
      </c>
      <c r="P23" s="42">
        <f t="shared" si="3"/>
        <v>14.980000000000002</v>
      </c>
      <c r="Q23" s="42">
        <f t="shared" si="3"/>
        <v>34.580000000000005</v>
      </c>
      <c r="R23" s="42">
        <f t="shared" si="3"/>
        <v>0.76500000000000001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278.18499999999995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11.36</v>
      </c>
      <c r="D24" s="42">
        <f>SUM(D20*D22)</f>
        <v>0</v>
      </c>
      <c r="E24" s="42">
        <f t="shared" ref="E24:X24" si="4">SUM(E20*E22)</f>
        <v>12.236000000000001</v>
      </c>
      <c r="F24" s="42">
        <f t="shared" si="4"/>
        <v>0</v>
      </c>
      <c r="G24" s="42">
        <f t="shared" si="4"/>
        <v>39</v>
      </c>
      <c r="H24" s="42">
        <f t="shared" si="4"/>
        <v>15.950000000000001</v>
      </c>
      <c r="I24" s="42">
        <f t="shared" si="4"/>
        <v>0</v>
      </c>
      <c r="J24" s="42">
        <f t="shared" si="4"/>
        <v>0</v>
      </c>
      <c r="K24" s="42">
        <f t="shared" si="4"/>
        <v>9.2000000000000011</v>
      </c>
      <c r="L24" s="42">
        <f t="shared" si="4"/>
        <v>0</v>
      </c>
      <c r="M24" s="42">
        <f t="shared" si="4"/>
        <v>0</v>
      </c>
      <c r="N24" s="42">
        <f t="shared" si="4"/>
        <v>0.66600000000000004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3.4499999999999997</v>
      </c>
      <c r="T24" s="42">
        <f t="shared" si="4"/>
        <v>0</v>
      </c>
      <c r="U24" s="42">
        <f t="shared" si="4"/>
        <v>30.94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122.80200000000001</v>
      </c>
    </row>
    <row r="25" spans="1:25" x14ac:dyDescent="0.15">
      <c r="A25" s="60" t="s">
        <v>11</v>
      </c>
      <c r="B25" s="61"/>
      <c r="C25" s="44">
        <f>SUM(C23:C24)</f>
        <v>34.08</v>
      </c>
      <c r="D25" s="44">
        <f t="shared" ref="D25:X25" si="5">+D21*D22</f>
        <v>13.425000000000001</v>
      </c>
      <c r="E25" s="44">
        <f t="shared" si="5"/>
        <v>24.472000000000001</v>
      </c>
      <c r="F25" s="44">
        <f t="shared" si="5"/>
        <v>7.4250000000000007</v>
      </c>
      <c r="G25" s="44">
        <f t="shared" si="5"/>
        <v>54.600000000000009</v>
      </c>
      <c r="H25" s="44">
        <f t="shared" si="5"/>
        <v>15.950000000000001</v>
      </c>
      <c r="I25" s="44">
        <f t="shared" si="5"/>
        <v>45.325000000000003</v>
      </c>
      <c r="J25" s="44">
        <f t="shared" si="5"/>
        <v>2.17</v>
      </c>
      <c r="K25" s="44">
        <f t="shared" si="5"/>
        <v>41.400000000000006</v>
      </c>
      <c r="L25" s="44">
        <f t="shared" si="5"/>
        <v>63.08</v>
      </c>
      <c r="M25" s="44">
        <f t="shared" si="5"/>
        <v>12.3</v>
      </c>
      <c r="N25" s="44">
        <f t="shared" si="5"/>
        <v>0.66600000000000004</v>
      </c>
      <c r="O25" s="44">
        <f t="shared" si="5"/>
        <v>1.379</v>
      </c>
      <c r="P25" s="44">
        <f t="shared" si="5"/>
        <v>14.980000000000002</v>
      </c>
      <c r="Q25" s="44">
        <f t="shared" si="5"/>
        <v>34.580000000000005</v>
      </c>
      <c r="R25" s="44">
        <f t="shared" si="5"/>
        <v>0.76500000000000001</v>
      </c>
      <c r="S25" s="44">
        <f t="shared" si="5"/>
        <v>3.4499999999999997</v>
      </c>
      <c r="T25" s="44">
        <f t="shared" si="5"/>
        <v>0</v>
      </c>
      <c r="U25" s="44">
        <f t="shared" si="5"/>
        <v>30.94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400.98699999999997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43567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7.5" thickBot="1" x14ac:dyDescent="0.2">
      <c r="A34" s="67"/>
      <c r="B34" s="68"/>
      <c r="C34" s="16" t="s">
        <v>42</v>
      </c>
      <c r="D34" s="18" t="s">
        <v>27</v>
      </c>
      <c r="E34" s="18" t="s">
        <v>32</v>
      </c>
      <c r="F34" s="18" t="s">
        <v>29</v>
      </c>
      <c r="G34" s="18" t="s">
        <v>28</v>
      </c>
      <c r="H34" s="18" t="s">
        <v>68</v>
      </c>
      <c r="I34" s="18" t="s">
        <v>34</v>
      </c>
      <c r="J34" s="18" t="s">
        <v>84</v>
      </c>
      <c r="K34" s="18" t="s">
        <v>51</v>
      </c>
      <c r="L34" s="18" t="s">
        <v>99</v>
      </c>
      <c r="M34" s="18" t="s">
        <v>41</v>
      </c>
      <c r="N34" s="18" t="s">
        <v>40</v>
      </c>
      <c r="O34" s="18" t="s">
        <v>37</v>
      </c>
      <c r="P34" s="18" t="s">
        <v>30</v>
      </c>
      <c r="Q34" s="18" t="s">
        <v>38</v>
      </c>
      <c r="R34" s="18" t="s">
        <v>50</v>
      </c>
      <c r="S34" s="18" t="s">
        <v>35</v>
      </c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29</v>
      </c>
      <c r="C35" s="22"/>
      <c r="D35" s="22"/>
      <c r="E35" s="22"/>
      <c r="F35" s="22">
        <v>14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109</v>
      </c>
      <c r="C36" s="25"/>
      <c r="D36" s="25"/>
      <c r="E36" s="25"/>
      <c r="F36" s="25"/>
      <c r="G36" s="25">
        <v>7</v>
      </c>
      <c r="H36" s="25">
        <v>9</v>
      </c>
      <c r="I36" s="25">
        <v>9</v>
      </c>
      <c r="J36" s="25"/>
      <c r="K36" s="25"/>
      <c r="L36" s="25"/>
      <c r="M36" s="25"/>
      <c r="N36" s="25"/>
      <c r="O36" s="25">
        <f>1/10</f>
        <v>0.1</v>
      </c>
      <c r="P36" s="25">
        <v>18</v>
      </c>
      <c r="Q36" s="25">
        <v>30</v>
      </c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42</v>
      </c>
      <c r="C37" s="25">
        <v>50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45</v>
      </c>
      <c r="C39" s="22"/>
      <c r="D39" s="22"/>
      <c r="E39" s="22">
        <v>20</v>
      </c>
      <c r="F39" s="22"/>
      <c r="G39" s="22"/>
      <c r="H39" s="22"/>
      <c r="I39" s="22">
        <v>15</v>
      </c>
      <c r="J39" s="22">
        <v>20</v>
      </c>
      <c r="K39" s="22">
        <v>15</v>
      </c>
      <c r="L39" s="22"/>
      <c r="M39" s="22"/>
      <c r="N39" s="22"/>
      <c r="O39" s="22"/>
      <c r="P39" s="22"/>
      <c r="Q39" s="22"/>
      <c r="R39" s="22">
        <v>10</v>
      </c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146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60</v>
      </c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76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 t="s">
        <v>35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>
        <v>50</v>
      </c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50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14</v>
      </c>
      <c r="G47" s="31">
        <f t="shared" si="6"/>
        <v>7</v>
      </c>
      <c r="H47" s="31">
        <f t="shared" si="6"/>
        <v>9</v>
      </c>
      <c r="I47" s="31">
        <f t="shared" si="6"/>
        <v>9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0.1</v>
      </c>
      <c r="P47" s="31">
        <f t="shared" si="6"/>
        <v>18</v>
      </c>
      <c r="Q47" s="31">
        <f t="shared" si="6"/>
        <v>30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0.05</v>
      </c>
      <c r="D48" s="33">
        <f>+(A47*D47)/1000</f>
        <v>0</v>
      </c>
      <c r="E48" s="33">
        <f>+(A47*E47)/1000</f>
        <v>0</v>
      </c>
      <c r="F48" s="33">
        <f>+(A47*F47)/1000</f>
        <v>1.4E-2</v>
      </c>
      <c r="G48" s="33">
        <f>+(A47*G47)/1000</f>
        <v>7.0000000000000001E-3</v>
      </c>
      <c r="H48" s="33">
        <f>+(A47*H47)/1000</f>
        <v>8.9999999999999993E-3</v>
      </c>
      <c r="I48" s="33">
        <f>+(A47*I47)/1000</f>
        <v>8.9999999999999993E-3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</f>
        <v>0.1</v>
      </c>
      <c r="P48" s="33">
        <f>+(A47*P47)/1000</f>
        <v>1.7999999999999999E-2</v>
      </c>
      <c r="Q48" s="33">
        <f>+(A47*Q47)/1000</f>
        <v>0.03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20</v>
      </c>
      <c r="F49" s="34">
        <f t="shared" si="7"/>
        <v>15</v>
      </c>
      <c r="G49" s="34">
        <f t="shared" si="7"/>
        <v>0</v>
      </c>
      <c r="H49" s="34">
        <f t="shared" si="7"/>
        <v>0</v>
      </c>
      <c r="I49" s="34">
        <f t="shared" si="7"/>
        <v>15</v>
      </c>
      <c r="J49" s="34">
        <f t="shared" si="7"/>
        <v>20</v>
      </c>
      <c r="K49" s="34">
        <f t="shared" si="7"/>
        <v>15</v>
      </c>
      <c r="L49" s="34">
        <f t="shared" si="7"/>
        <v>60</v>
      </c>
      <c r="M49" s="34">
        <f t="shared" si="7"/>
        <v>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10</v>
      </c>
      <c r="S49" s="34">
        <f t="shared" si="7"/>
        <v>50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0.02</v>
      </c>
      <c r="F50" s="36">
        <f>+(A49*F49)/1000</f>
        <v>1.4999999999999999E-2</v>
      </c>
      <c r="G50" s="36">
        <f>+(A49*G49)/1000</f>
        <v>0</v>
      </c>
      <c r="H50" s="36">
        <f>+(A49*H49)/1000</f>
        <v>0</v>
      </c>
      <c r="I50" s="36">
        <f>+(A49*I49)/1000</f>
        <v>1.4999999999999999E-2</v>
      </c>
      <c r="J50" s="36">
        <f>+(A49*J49)/1000</f>
        <v>0.02</v>
      </c>
      <c r="K50" s="36">
        <f>+(A49*K49)/1000</f>
        <v>1.4999999999999999E-2</v>
      </c>
      <c r="L50" s="36">
        <f>+(A49*L49)/1000</f>
        <v>0.06</v>
      </c>
      <c r="M50" s="36">
        <f>+(A49*M49)/1000</f>
        <v>0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0.01</v>
      </c>
      <c r="S50" s="36">
        <f>+(A49*S49)/1000</f>
        <v>0.05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0.11</v>
      </c>
      <c r="D51" s="38">
        <f t="shared" ref="D51:X51" si="8">+D50+D48</f>
        <v>1.4999999999999999E-2</v>
      </c>
      <c r="E51" s="38">
        <f t="shared" si="8"/>
        <v>0.02</v>
      </c>
      <c r="F51" s="38">
        <f t="shared" si="8"/>
        <v>2.8999999999999998E-2</v>
      </c>
      <c r="G51" s="38">
        <f t="shared" si="8"/>
        <v>7.0000000000000001E-3</v>
      </c>
      <c r="H51" s="38">
        <f t="shared" si="8"/>
        <v>8.9999999999999993E-3</v>
      </c>
      <c r="I51" s="38">
        <f t="shared" si="8"/>
        <v>2.4E-2</v>
      </c>
      <c r="J51" s="38">
        <f t="shared" si="8"/>
        <v>0.02</v>
      </c>
      <c r="K51" s="38">
        <f t="shared" si="8"/>
        <v>1.4999999999999999E-2</v>
      </c>
      <c r="L51" s="38">
        <f t="shared" si="8"/>
        <v>0.06</v>
      </c>
      <c r="M51" s="38">
        <f t="shared" si="8"/>
        <v>0</v>
      </c>
      <c r="N51" s="38">
        <f t="shared" si="8"/>
        <v>3.0000000000000001E-3</v>
      </c>
      <c r="O51" s="38">
        <f t="shared" si="8"/>
        <v>0.1</v>
      </c>
      <c r="P51" s="38">
        <f t="shared" si="8"/>
        <v>1.7999999999999999E-2</v>
      </c>
      <c r="Q51" s="38">
        <f t="shared" si="8"/>
        <v>0.03</v>
      </c>
      <c r="R51" s="38">
        <f t="shared" si="8"/>
        <v>0.01</v>
      </c>
      <c r="S51" s="38">
        <f t="shared" si="8"/>
        <v>0.05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284</v>
      </c>
      <c r="D52" s="40">
        <v>537</v>
      </c>
      <c r="E52" s="40">
        <v>217</v>
      </c>
      <c r="F52" s="40">
        <v>1748</v>
      </c>
      <c r="G52" s="40">
        <v>3190</v>
      </c>
      <c r="H52" s="40">
        <v>1295</v>
      </c>
      <c r="I52" s="40">
        <v>920</v>
      </c>
      <c r="J52" s="40">
        <v>1577</v>
      </c>
      <c r="K52" s="40">
        <v>784</v>
      </c>
      <c r="L52" s="40">
        <v>246</v>
      </c>
      <c r="M52" s="40">
        <v>147</v>
      </c>
      <c r="N52" s="40">
        <v>153</v>
      </c>
      <c r="O52" s="40">
        <v>51</v>
      </c>
      <c r="P52" s="40">
        <v>297</v>
      </c>
      <c r="Q52" s="40">
        <v>222</v>
      </c>
      <c r="R52" s="40">
        <v>194</v>
      </c>
      <c r="S52" s="40">
        <v>390</v>
      </c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14.200000000000001</v>
      </c>
      <c r="D53" s="42">
        <f>SUM(D48*D52)</f>
        <v>0</v>
      </c>
      <c r="E53" s="42">
        <f t="shared" ref="E53:X53" si="9">SUM(E48*E52)</f>
        <v>0</v>
      </c>
      <c r="F53" s="42">
        <f t="shared" si="9"/>
        <v>24.472000000000001</v>
      </c>
      <c r="G53" s="42">
        <f t="shared" si="9"/>
        <v>22.330000000000002</v>
      </c>
      <c r="H53" s="42">
        <f t="shared" si="9"/>
        <v>11.654999999999999</v>
      </c>
      <c r="I53" s="42">
        <f t="shared" si="9"/>
        <v>8.2799999999999994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5.1000000000000005</v>
      </c>
      <c r="P53" s="42">
        <f t="shared" si="9"/>
        <v>5.3459999999999992</v>
      </c>
      <c r="Q53" s="42">
        <f t="shared" si="9"/>
        <v>6.66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98.043000000000006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17.04</v>
      </c>
      <c r="D54" s="42">
        <f>SUM(D50*D52)</f>
        <v>8.0549999999999997</v>
      </c>
      <c r="E54" s="42">
        <f t="shared" ref="E54:X54" si="10">SUM(E50*E52)</f>
        <v>4.34</v>
      </c>
      <c r="F54" s="42">
        <f t="shared" si="10"/>
        <v>26.22</v>
      </c>
      <c r="G54" s="42">
        <f t="shared" si="10"/>
        <v>0</v>
      </c>
      <c r="H54" s="42">
        <f t="shared" si="10"/>
        <v>0</v>
      </c>
      <c r="I54" s="42">
        <f t="shared" si="10"/>
        <v>13.799999999999999</v>
      </c>
      <c r="J54" s="42">
        <f t="shared" si="10"/>
        <v>31.54</v>
      </c>
      <c r="K54" s="42">
        <f t="shared" si="10"/>
        <v>11.76</v>
      </c>
      <c r="L54" s="42">
        <f t="shared" si="10"/>
        <v>14.76</v>
      </c>
      <c r="M54" s="42">
        <f t="shared" si="10"/>
        <v>0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1.94</v>
      </c>
      <c r="S54" s="42">
        <f t="shared" si="10"/>
        <v>19.5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149.41400000000002</v>
      </c>
    </row>
    <row r="55" spans="1:25" x14ac:dyDescent="0.15">
      <c r="A55" s="60" t="s">
        <v>11</v>
      </c>
      <c r="B55" s="61"/>
      <c r="C55" s="44">
        <f>SUM(C53:C54)</f>
        <v>31.240000000000002</v>
      </c>
      <c r="D55" s="44">
        <f t="shared" ref="D55:X55" si="11">+D51*D52</f>
        <v>8.0549999999999997</v>
      </c>
      <c r="E55" s="44">
        <f t="shared" si="11"/>
        <v>4.34</v>
      </c>
      <c r="F55" s="44">
        <f t="shared" si="11"/>
        <v>50.691999999999993</v>
      </c>
      <c r="G55" s="44">
        <f t="shared" si="11"/>
        <v>22.330000000000002</v>
      </c>
      <c r="H55" s="44">
        <f t="shared" si="11"/>
        <v>11.654999999999999</v>
      </c>
      <c r="I55" s="44">
        <f t="shared" si="11"/>
        <v>22.080000000000002</v>
      </c>
      <c r="J55" s="44">
        <f t="shared" si="11"/>
        <v>31.54</v>
      </c>
      <c r="K55" s="44">
        <f t="shared" si="11"/>
        <v>11.76</v>
      </c>
      <c r="L55" s="44">
        <f t="shared" si="11"/>
        <v>14.76</v>
      </c>
      <c r="M55" s="44">
        <f t="shared" si="11"/>
        <v>0</v>
      </c>
      <c r="N55" s="44">
        <f t="shared" si="11"/>
        <v>0.45900000000000002</v>
      </c>
      <c r="O55" s="44">
        <f t="shared" si="11"/>
        <v>5.1000000000000005</v>
      </c>
      <c r="P55" s="44">
        <f t="shared" si="11"/>
        <v>5.3459999999999992</v>
      </c>
      <c r="Q55" s="44">
        <f t="shared" si="11"/>
        <v>6.66</v>
      </c>
      <c r="R55" s="44">
        <f t="shared" si="11"/>
        <v>1.94</v>
      </c>
      <c r="S55" s="44">
        <f t="shared" si="11"/>
        <v>19.5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247.45699999999997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F31" sqref="AF31"/>
    </sheetView>
  </sheetViews>
  <sheetFormatPr defaultRowHeight="10.5" x14ac:dyDescent="0.15"/>
  <cols>
    <col min="1" max="1" width="3.140625" style="9" customWidth="1"/>
    <col min="2" max="2" width="17.855468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69</v>
      </c>
      <c r="D2" s="12">
        <v>64</v>
      </c>
      <c r="E2" s="13"/>
      <c r="F2" s="13"/>
      <c r="G2" s="13"/>
      <c r="H2" s="13"/>
      <c r="I2" s="13"/>
      <c r="J2" s="13"/>
      <c r="P2" s="64">
        <v>43557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2.25" thickBot="1" x14ac:dyDescent="0.2">
      <c r="A4" s="67"/>
      <c r="B4" s="68"/>
      <c r="C4" s="16" t="s">
        <v>42</v>
      </c>
      <c r="D4" s="17" t="s">
        <v>28</v>
      </c>
      <c r="E4" s="18" t="s">
        <v>29</v>
      </c>
      <c r="F4" s="18" t="s">
        <v>53</v>
      </c>
      <c r="G4" s="18" t="s">
        <v>27</v>
      </c>
      <c r="H4" s="18" t="s">
        <v>30</v>
      </c>
      <c r="I4" s="19" t="s">
        <v>57</v>
      </c>
      <c r="J4" s="18" t="s">
        <v>32</v>
      </c>
      <c r="K4" s="18" t="s">
        <v>51</v>
      </c>
      <c r="L4" s="18" t="s">
        <v>34</v>
      </c>
      <c r="M4" s="18" t="s">
        <v>47</v>
      </c>
      <c r="N4" s="19" t="s">
        <v>67</v>
      </c>
      <c r="O4" s="18" t="s">
        <v>49</v>
      </c>
      <c r="P4" s="18" t="s">
        <v>48</v>
      </c>
      <c r="Q4" s="18" t="s">
        <v>50</v>
      </c>
      <c r="R4" s="18" t="s">
        <v>33</v>
      </c>
      <c r="S4" s="18" t="s">
        <v>38</v>
      </c>
      <c r="T4" s="18" t="s">
        <v>61</v>
      </c>
      <c r="U4" s="19" t="s">
        <v>39</v>
      </c>
      <c r="V4" s="20" t="s">
        <v>40</v>
      </c>
      <c r="W4" s="17"/>
      <c r="X4" s="17"/>
      <c r="Y4" s="15"/>
    </row>
    <row r="5" spans="1:25" ht="11.25" customHeight="1" x14ac:dyDescent="0.15">
      <c r="A5" s="72" t="s">
        <v>5</v>
      </c>
      <c r="B5" s="21" t="s">
        <v>83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50</v>
      </c>
      <c r="U5" s="22">
        <v>60</v>
      </c>
      <c r="V5" s="23"/>
      <c r="W5" s="23"/>
      <c r="X5" s="23"/>
      <c r="Y5" s="15"/>
    </row>
    <row r="6" spans="1:25" x14ac:dyDescent="0.15">
      <c r="A6" s="73"/>
      <c r="B6" s="24" t="s">
        <v>114</v>
      </c>
      <c r="C6" s="25"/>
      <c r="D6" s="25">
        <v>5</v>
      </c>
      <c r="E6" s="25"/>
      <c r="F6" s="25">
        <v>1</v>
      </c>
      <c r="G6" s="25"/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44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73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115</v>
      </c>
      <c r="C9" s="22"/>
      <c r="D9" s="22"/>
      <c r="E9" s="22"/>
      <c r="F9" s="22"/>
      <c r="G9" s="22"/>
      <c r="H9" s="22"/>
      <c r="I9" s="22"/>
      <c r="J9" s="22"/>
      <c r="K9" s="22"/>
      <c r="L9" s="22">
        <v>10</v>
      </c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116</v>
      </c>
      <c r="C10" s="25"/>
      <c r="D10" s="25">
        <v>7</v>
      </c>
      <c r="E10" s="25"/>
      <c r="F10" s="25"/>
      <c r="G10" s="25"/>
      <c r="H10" s="25"/>
      <c r="I10" s="25">
        <v>5</v>
      </c>
      <c r="J10" s="25">
        <v>20</v>
      </c>
      <c r="K10" s="25"/>
      <c r="L10" s="25"/>
      <c r="M10" s="25">
        <v>25</v>
      </c>
      <c r="N10" s="25"/>
      <c r="O10" s="25"/>
      <c r="P10" s="25">
        <v>40</v>
      </c>
      <c r="Q10" s="25">
        <v>40</v>
      </c>
      <c r="R10" s="25">
        <v>25</v>
      </c>
      <c r="S10" s="25">
        <v>3</v>
      </c>
      <c r="T10" s="25"/>
      <c r="U10" s="25"/>
      <c r="V10" s="26">
        <v>5</v>
      </c>
      <c r="W10" s="26"/>
      <c r="X10" s="26"/>
      <c r="Y10" s="15"/>
    </row>
    <row r="11" spans="1:25" x14ac:dyDescent="0.15">
      <c r="A11" s="73"/>
      <c r="B11" s="30" t="s">
        <v>73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45</v>
      </c>
      <c r="C13" s="22"/>
      <c r="D13" s="22"/>
      <c r="E13" s="22"/>
      <c r="F13" s="22"/>
      <c r="G13" s="22"/>
      <c r="H13" s="22"/>
      <c r="I13" s="22"/>
      <c r="J13" s="22">
        <v>10</v>
      </c>
      <c r="K13" s="22">
        <v>10</v>
      </c>
      <c r="L13" s="22">
        <v>12</v>
      </c>
      <c r="M13" s="22"/>
      <c r="N13" s="22"/>
      <c r="O13" s="22"/>
      <c r="P13" s="22"/>
      <c r="Q13" s="22">
        <v>20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105</v>
      </c>
      <c r="C14" s="25"/>
      <c r="D14" s="25"/>
      <c r="E14" s="25"/>
      <c r="F14" s="25"/>
      <c r="G14" s="25">
        <v>15</v>
      </c>
      <c r="H14" s="25"/>
      <c r="I14" s="25"/>
      <c r="J14" s="25"/>
      <c r="K14" s="25"/>
      <c r="L14" s="25"/>
      <c r="M14" s="25"/>
      <c r="N14" s="25"/>
      <c r="O14" s="25">
        <v>50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42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67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>
        <v>17</v>
      </c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69</v>
      </c>
      <c r="B17" s="2" t="s">
        <v>20</v>
      </c>
      <c r="C17" s="31">
        <f>SUM(C5:C12)</f>
        <v>80</v>
      </c>
      <c r="D17" s="31">
        <f t="shared" ref="D17:X17" si="0">SUM(D5:D12)</f>
        <v>12</v>
      </c>
      <c r="E17" s="31">
        <f t="shared" si="0"/>
        <v>7</v>
      </c>
      <c r="F17" s="31">
        <f t="shared" si="0"/>
        <v>1</v>
      </c>
      <c r="G17" s="31">
        <f t="shared" si="0"/>
        <v>0</v>
      </c>
      <c r="H17" s="31">
        <f t="shared" si="0"/>
        <v>20</v>
      </c>
      <c r="I17" s="31">
        <f t="shared" si="0"/>
        <v>5</v>
      </c>
      <c r="J17" s="31">
        <f t="shared" si="0"/>
        <v>20</v>
      </c>
      <c r="K17" s="31">
        <f t="shared" si="0"/>
        <v>0</v>
      </c>
      <c r="L17" s="31">
        <f t="shared" si="0"/>
        <v>10</v>
      </c>
      <c r="M17" s="31">
        <f t="shared" si="0"/>
        <v>25</v>
      </c>
      <c r="N17" s="31">
        <f t="shared" si="0"/>
        <v>0</v>
      </c>
      <c r="O17" s="31">
        <f t="shared" si="0"/>
        <v>0</v>
      </c>
      <c r="P17" s="31">
        <f t="shared" si="0"/>
        <v>40</v>
      </c>
      <c r="Q17" s="31">
        <f t="shared" si="0"/>
        <v>40</v>
      </c>
      <c r="R17" s="31">
        <f t="shared" si="0"/>
        <v>25</v>
      </c>
      <c r="S17" s="31">
        <f t="shared" si="0"/>
        <v>3</v>
      </c>
      <c r="T17" s="31">
        <f t="shared" si="0"/>
        <v>50</v>
      </c>
      <c r="U17" s="31">
        <f t="shared" si="0"/>
        <v>60</v>
      </c>
      <c r="V17" s="31">
        <f t="shared" si="0"/>
        <v>5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5.52</v>
      </c>
      <c r="D18" s="33">
        <f>+(A17*D17)/1000</f>
        <v>0.82799999999999996</v>
      </c>
      <c r="E18" s="33">
        <f>+(A17*E17)/1000</f>
        <v>0.48299999999999998</v>
      </c>
      <c r="F18" s="33">
        <f>+(A17*F17)</f>
        <v>69</v>
      </c>
      <c r="G18" s="33">
        <f>+(A17*G17)/1000</f>
        <v>0</v>
      </c>
      <c r="H18" s="33">
        <f>+(A17*H17)/1000</f>
        <v>1.38</v>
      </c>
      <c r="I18" s="33">
        <f>+(A17*I17)/1000</f>
        <v>0.34499999999999997</v>
      </c>
      <c r="J18" s="33">
        <f>+(A17*J17)/1000</f>
        <v>1.38</v>
      </c>
      <c r="K18" s="33">
        <f>+(A17*K17)/1000</f>
        <v>0</v>
      </c>
      <c r="L18" s="33">
        <f>+(A17*L17)/1000</f>
        <v>0.69</v>
      </c>
      <c r="M18" s="33">
        <f>+(A17*M17)/1000</f>
        <v>1.7250000000000001</v>
      </c>
      <c r="N18" s="33">
        <f>+(A17*N17)/1000</f>
        <v>0</v>
      </c>
      <c r="O18" s="33">
        <f>+(A17*O17)/1000</f>
        <v>0</v>
      </c>
      <c r="P18" s="33">
        <f>+(A17*P17)/1000</f>
        <v>2.76</v>
      </c>
      <c r="Q18" s="33">
        <f>+(A17*Q17)/1000</f>
        <v>2.76</v>
      </c>
      <c r="R18" s="33">
        <f>+(A17*R17)/1000</f>
        <v>1.7250000000000001</v>
      </c>
      <c r="S18" s="33">
        <f>+(A17*S17)/1000</f>
        <v>0.20699999999999999</v>
      </c>
      <c r="T18" s="33">
        <f>+(A17*T17)/1000</f>
        <v>3.45</v>
      </c>
      <c r="U18" s="33">
        <f>+(A17*U17)/1000</f>
        <v>4.1399999999999997</v>
      </c>
      <c r="V18" s="33">
        <f>+(A17*V17)/1000</f>
        <v>0.34499999999999997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64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0</v>
      </c>
      <c r="G19" s="34">
        <f t="shared" si="1"/>
        <v>15</v>
      </c>
      <c r="H19" s="34">
        <f t="shared" si="1"/>
        <v>0</v>
      </c>
      <c r="I19" s="34">
        <f t="shared" si="1"/>
        <v>0</v>
      </c>
      <c r="J19" s="34">
        <f t="shared" si="1"/>
        <v>10</v>
      </c>
      <c r="K19" s="34">
        <f t="shared" si="1"/>
        <v>10</v>
      </c>
      <c r="L19" s="34">
        <f t="shared" si="1"/>
        <v>12</v>
      </c>
      <c r="M19" s="34">
        <f t="shared" si="1"/>
        <v>0</v>
      </c>
      <c r="N19" s="34">
        <f t="shared" si="1"/>
        <v>17</v>
      </c>
      <c r="O19" s="34">
        <f t="shared" si="1"/>
        <v>50</v>
      </c>
      <c r="P19" s="34">
        <f t="shared" si="1"/>
        <v>0</v>
      </c>
      <c r="Q19" s="34">
        <f t="shared" si="1"/>
        <v>20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2.56</v>
      </c>
      <c r="D20" s="36">
        <f>+(A19*D19)/1000</f>
        <v>0</v>
      </c>
      <c r="E20" s="36">
        <f>+(A19*E19)/1000</f>
        <v>0</v>
      </c>
      <c r="F20" s="36">
        <f>+(A19*F19)/1000</f>
        <v>0</v>
      </c>
      <c r="G20" s="36">
        <f>+(A19*G19)/1000</f>
        <v>0.96</v>
      </c>
      <c r="H20" s="36">
        <f>+(A19*H19)/1000</f>
        <v>0</v>
      </c>
      <c r="I20" s="36">
        <f>+(A19*I19)/1000</f>
        <v>0</v>
      </c>
      <c r="J20" s="36">
        <f>+(A19*J19)/1000</f>
        <v>0.64</v>
      </c>
      <c r="K20" s="36">
        <f>+(A19*K19)/1000</f>
        <v>0.64</v>
      </c>
      <c r="L20" s="36">
        <f>+(A19*L19)/1000</f>
        <v>0.76800000000000002</v>
      </c>
      <c r="M20" s="36">
        <f>+(A19*M19)/1000</f>
        <v>0</v>
      </c>
      <c r="N20" s="36">
        <f>+(A19*N19)/1000</f>
        <v>1.0880000000000001</v>
      </c>
      <c r="O20" s="36">
        <f>+(A19*O19)/1000</f>
        <v>3.2</v>
      </c>
      <c r="P20" s="36">
        <f>+(A19*P19)/1000</f>
        <v>0</v>
      </c>
      <c r="Q20" s="36">
        <f>+(A19*Q19)/1000</f>
        <v>1.28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8.08</v>
      </c>
      <c r="D21" s="38">
        <f t="shared" ref="D21:X21" si="2">+D20+D18</f>
        <v>0.82799999999999996</v>
      </c>
      <c r="E21" s="38">
        <f t="shared" si="2"/>
        <v>0.48299999999999998</v>
      </c>
      <c r="F21" s="38">
        <f t="shared" si="2"/>
        <v>69</v>
      </c>
      <c r="G21" s="38">
        <f t="shared" si="2"/>
        <v>0.96</v>
      </c>
      <c r="H21" s="38">
        <f t="shared" si="2"/>
        <v>1.38</v>
      </c>
      <c r="I21" s="38">
        <f t="shared" si="2"/>
        <v>0.34499999999999997</v>
      </c>
      <c r="J21" s="38">
        <f t="shared" si="2"/>
        <v>2.02</v>
      </c>
      <c r="K21" s="38">
        <f t="shared" si="2"/>
        <v>0.64</v>
      </c>
      <c r="L21" s="38">
        <f t="shared" si="2"/>
        <v>1.458</v>
      </c>
      <c r="M21" s="38">
        <f t="shared" si="2"/>
        <v>1.7250000000000001</v>
      </c>
      <c r="N21" s="38">
        <f t="shared" si="2"/>
        <v>1.0880000000000001</v>
      </c>
      <c r="O21" s="38">
        <f t="shared" si="2"/>
        <v>3.2</v>
      </c>
      <c r="P21" s="38">
        <f t="shared" si="2"/>
        <v>2.76</v>
      </c>
      <c r="Q21" s="38">
        <f t="shared" si="2"/>
        <v>4.04</v>
      </c>
      <c r="R21" s="38">
        <f t="shared" si="2"/>
        <v>1.7250000000000001</v>
      </c>
      <c r="S21" s="38">
        <f t="shared" si="2"/>
        <v>0.20699999999999999</v>
      </c>
      <c r="T21" s="38">
        <f t="shared" si="2"/>
        <v>3.45</v>
      </c>
      <c r="U21" s="38">
        <f t="shared" si="2"/>
        <v>4.1399999999999997</v>
      </c>
      <c r="V21" s="38">
        <f t="shared" si="2"/>
        <v>0.34499999999999997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284</v>
      </c>
      <c r="D22" s="40">
        <v>3190</v>
      </c>
      <c r="E22" s="40">
        <v>1748</v>
      </c>
      <c r="F22" s="40">
        <v>51</v>
      </c>
      <c r="G22" s="40">
        <v>537</v>
      </c>
      <c r="H22" s="40">
        <v>297</v>
      </c>
      <c r="I22" s="40">
        <v>197</v>
      </c>
      <c r="J22" s="40">
        <v>217</v>
      </c>
      <c r="K22" s="40">
        <v>784</v>
      </c>
      <c r="L22" s="40">
        <v>920</v>
      </c>
      <c r="M22" s="40">
        <v>167</v>
      </c>
      <c r="N22" s="40">
        <v>1820</v>
      </c>
      <c r="O22" s="40">
        <v>275</v>
      </c>
      <c r="P22" s="40">
        <v>3184</v>
      </c>
      <c r="Q22" s="40">
        <v>194</v>
      </c>
      <c r="R22" s="40">
        <v>157</v>
      </c>
      <c r="S22" s="40">
        <v>222</v>
      </c>
      <c r="T22" s="40">
        <v>495</v>
      </c>
      <c r="U22" s="40">
        <v>214</v>
      </c>
      <c r="V22" s="40">
        <v>153</v>
      </c>
      <c r="W22" s="41"/>
      <c r="X22" s="41"/>
      <c r="Y22" s="15"/>
    </row>
    <row r="23" spans="1:25" x14ac:dyDescent="0.15">
      <c r="A23" s="7">
        <f>SUM(A17)</f>
        <v>69</v>
      </c>
      <c r="B23" s="8" t="s">
        <v>10</v>
      </c>
      <c r="C23" s="42">
        <f>SUM(C18*C22)</f>
        <v>1567.6799999999998</v>
      </c>
      <c r="D23" s="42">
        <f t="shared" ref="D23:X23" si="3">SUM(D18*D22)</f>
        <v>2641.3199999999997</v>
      </c>
      <c r="E23" s="42">
        <f t="shared" si="3"/>
        <v>844.28399999999999</v>
      </c>
      <c r="F23" s="42">
        <f t="shared" si="3"/>
        <v>3519</v>
      </c>
      <c r="G23" s="42">
        <f t="shared" si="3"/>
        <v>0</v>
      </c>
      <c r="H23" s="42">
        <f t="shared" si="3"/>
        <v>409.85999999999996</v>
      </c>
      <c r="I23" s="42">
        <f t="shared" si="3"/>
        <v>67.964999999999989</v>
      </c>
      <c r="J23" s="42">
        <f t="shared" si="3"/>
        <v>299.45999999999998</v>
      </c>
      <c r="K23" s="42">
        <f t="shared" si="3"/>
        <v>0</v>
      </c>
      <c r="L23" s="42">
        <f t="shared" si="3"/>
        <v>634.79999999999995</v>
      </c>
      <c r="M23" s="42">
        <f t="shared" si="3"/>
        <v>288.07499999999999</v>
      </c>
      <c r="N23" s="42">
        <f t="shared" si="3"/>
        <v>0</v>
      </c>
      <c r="O23" s="42">
        <f t="shared" si="3"/>
        <v>0</v>
      </c>
      <c r="P23" s="42">
        <f t="shared" si="3"/>
        <v>8787.84</v>
      </c>
      <c r="Q23" s="42">
        <f t="shared" si="3"/>
        <v>535.43999999999994</v>
      </c>
      <c r="R23" s="42">
        <f t="shared" si="3"/>
        <v>270.82499999999999</v>
      </c>
      <c r="S23" s="42">
        <f t="shared" si="3"/>
        <v>45.954000000000001</v>
      </c>
      <c r="T23" s="42">
        <f t="shared" si="3"/>
        <v>1707.75</v>
      </c>
      <c r="U23" s="42">
        <f t="shared" si="3"/>
        <v>885.95999999999992</v>
      </c>
      <c r="V23" s="42">
        <f t="shared" si="3"/>
        <v>52.784999999999997</v>
      </c>
      <c r="W23" s="42">
        <f t="shared" si="3"/>
        <v>0</v>
      </c>
      <c r="X23" s="42">
        <f t="shared" si="3"/>
        <v>0</v>
      </c>
      <c r="Y23" s="43">
        <f>SUM(C23:X23)</f>
        <v>22558.998</v>
      </c>
    </row>
    <row r="24" spans="1:25" x14ac:dyDescent="0.15">
      <c r="A24" s="7">
        <f>SUM(A19)</f>
        <v>64</v>
      </c>
      <c r="B24" s="8" t="s">
        <v>10</v>
      </c>
      <c r="C24" s="42">
        <f>SUM(C20*C22)</f>
        <v>727.04</v>
      </c>
      <c r="D24" s="42">
        <f t="shared" ref="D24:X24" si="4">SUM(D20*D22)</f>
        <v>0</v>
      </c>
      <c r="E24" s="42">
        <f t="shared" si="4"/>
        <v>0</v>
      </c>
      <c r="F24" s="42">
        <f t="shared" si="4"/>
        <v>0</v>
      </c>
      <c r="G24" s="42">
        <f t="shared" si="4"/>
        <v>515.52</v>
      </c>
      <c r="H24" s="42">
        <f t="shared" si="4"/>
        <v>0</v>
      </c>
      <c r="I24" s="42">
        <f t="shared" si="4"/>
        <v>0</v>
      </c>
      <c r="J24" s="42">
        <f t="shared" si="4"/>
        <v>138.88</v>
      </c>
      <c r="K24" s="42">
        <f t="shared" si="4"/>
        <v>501.76</v>
      </c>
      <c r="L24" s="42">
        <f t="shared" si="4"/>
        <v>706.56000000000006</v>
      </c>
      <c r="M24" s="42">
        <f t="shared" si="4"/>
        <v>0</v>
      </c>
      <c r="N24" s="42">
        <f t="shared" si="4"/>
        <v>1980.16</v>
      </c>
      <c r="O24" s="42">
        <f t="shared" si="4"/>
        <v>880</v>
      </c>
      <c r="P24" s="42">
        <f t="shared" si="4"/>
        <v>0</v>
      </c>
      <c r="Q24" s="42">
        <f t="shared" si="4"/>
        <v>248.32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5698.24</v>
      </c>
    </row>
    <row r="25" spans="1:25" x14ac:dyDescent="0.15">
      <c r="A25" s="60" t="s">
        <v>11</v>
      </c>
      <c r="B25" s="61"/>
      <c r="C25" s="44">
        <f>SUM(C23:C24)</f>
        <v>2294.7199999999998</v>
      </c>
      <c r="D25" s="44">
        <f t="shared" ref="D25:X25" si="5">SUM(D23:D24)</f>
        <v>2641.3199999999997</v>
      </c>
      <c r="E25" s="44">
        <f t="shared" si="5"/>
        <v>844.28399999999999</v>
      </c>
      <c r="F25" s="44">
        <f t="shared" si="5"/>
        <v>3519</v>
      </c>
      <c r="G25" s="44">
        <f t="shared" si="5"/>
        <v>515.52</v>
      </c>
      <c r="H25" s="44">
        <f t="shared" si="5"/>
        <v>409.85999999999996</v>
      </c>
      <c r="I25" s="44">
        <f t="shared" si="5"/>
        <v>67.964999999999989</v>
      </c>
      <c r="J25" s="44">
        <f t="shared" si="5"/>
        <v>438.34</v>
      </c>
      <c r="K25" s="44">
        <f t="shared" si="5"/>
        <v>501.76</v>
      </c>
      <c r="L25" s="44">
        <f t="shared" si="5"/>
        <v>1341.3600000000001</v>
      </c>
      <c r="M25" s="44">
        <f t="shared" si="5"/>
        <v>288.07499999999999</v>
      </c>
      <c r="N25" s="44">
        <f t="shared" si="5"/>
        <v>1980.16</v>
      </c>
      <c r="O25" s="44">
        <f t="shared" si="5"/>
        <v>880</v>
      </c>
      <c r="P25" s="44">
        <f t="shared" si="5"/>
        <v>8787.84</v>
      </c>
      <c r="Q25" s="44">
        <f t="shared" si="5"/>
        <v>783.76</v>
      </c>
      <c r="R25" s="44">
        <f t="shared" si="5"/>
        <v>270.82499999999999</v>
      </c>
      <c r="S25" s="44">
        <f t="shared" si="5"/>
        <v>45.954000000000001</v>
      </c>
      <c r="T25" s="44">
        <f t="shared" si="5"/>
        <v>1707.75</v>
      </c>
      <c r="U25" s="44">
        <f t="shared" si="5"/>
        <v>885.95999999999992</v>
      </c>
      <c r="V25" s="44">
        <f t="shared" si="5"/>
        <v>52.784999999999997</v>
      </c>
      <c r="W25" s="44">
        <f t="shared" si="5"/>
        <v>0</v>
      </c>
      <c r="X25" s="44">
        <f t="shared" si="5"/>
        <v>0</v>
      </c>
      <c r="Y25" s="43">
        <f>SUM(C25:X25)</f>
        <v>28257.238000000001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97</v>
      </c>
      <c r="D32" s="12">
        <v>97</v>
      </c>
      <c r="E32" s="13"/>
      <c r="F32" s="13"/>
      <c r="G32" s="13"/>
      <c r="H32" s="13"/>
      <c r="I32" s="13"/>
      <c r="J32" s="13"/>
      <c r="P32" s="64">
        <v>43557</v>
      </c>
      <c r="Q32" s="64"/>
      <c r="R32" s="64"/>
      <c r="S32" s="64"/>
      <c r="T32" s="59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1.5" thickBot="1" x14ac:dyDescent="0.2">
      <c r="A34" s="67"/>
      <c r="B34" s="68"/>
      <c r="C34" s="16" t="s">
        <v>42</v>
      </c>
      <c r="D34" s="18" t="s">
        <v>27</v>
      </c>
      <c r="E34" s="18" t="s">
        <v>29</v>
      </c>
      <c r="F34" s="18" t="s">
        <v>86</v>
      </c>
      <c r="G34" s="18" t="s">
        <v>32</v>
      </c>
      <c r="H34" s="18" t="s">
        <v>88</v>
      </c>
      <c r="I34" s="18" t="s">
        <v>48</v>
      </c>
      <c r="J34" s="18" t="s">
        <v>49</v>
      </c>
      <c r="K34" s="18" t="s">
        <v>119</v>
      </c>
      <c r="L34" s="18" t="s">
        <v>39</v>
      </c>
      <c r="M34" s="18" t="s">
        <v>47</v>
      </c>
      <c r="N34" s="18" t="s">
        <v>58</v>
      </c>
      <c r="O34" s="18" t="s">
        <v>34</v>
      </c>
      <c r="P34" s="18" t="s">
        <v>40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55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80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117</v>
      </c>
      <c r="C36" s="25"/>
      <c r="D36" s="25"/>
      <c r="E36" s="25">
        <v>15</v>
      </c>
      <c r="F36" s="25">
        <v>25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73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59</v>
      </c>
      <c r="C39" s="22"/>
      <c r="D39" s="22">
        <v>3</v>
      </c>
      <c r="E39" s="22"/>
      <c r="F39" s="22"/>
      <c r="G39" s="22">
        <v>20</v>
      </c>
      <c r="H39" s="22">
        <v>15</v>
      </c>
      <c r="I39" s="22">
        <v>15</v>
      </c>
      <c r="J39" s="22"/>
      <c r="K39" s="22"/>
      <c r="L39" s="22"/>
      <c r="M39" s="22">
        <v>30</v>
      </c>
      <c r="N39" s="22">
        <v>15</v>
      </c>
      <c r="O39" s="22">
        <v>20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118</v>
      </c>
      <c r="C40" s="25"/>
      <c r="D40" s="25">
        <v>15</v>
      </c>
      <c r="E40" s="25"/>
      <c r="F40" s="25"/>
      <c r="G40" s="25"/>
      <c r="H40" s="25"/>
      <c r="I40" s="25"/>
      <c r="J40" s="25">
        <v>50</v>
      </c>
      <c r="K40" s="25"/>
      <c r="L40" s="25"/>
      <c r="M40" s="25"/>
      <c r="N40" s="25"/>
      <c r="O40" s="25"/>
      <c r="P40" s="25">
        <v>3</v>
      </c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46</v>
      </c>
      <c r="C41" s="25">
        <v>50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97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25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80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6.79</v>
      </c>
      <c r="D48" s="33">
        <f>+(A47*D47)/1000</f>
        <v>0</v>
      </c>
      <c r="E48" s="33">
        <f>+(A47*E47)/1000</f>
        <v>1.4550000000000001</v>
      </c>
      <c r="F48" s="33">
        <f>+(A47*F47)/1000</f>
        <v>2.4249999999999998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7.76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97</v>
      </c>
      <c r="B49" s="4" t="s">
        <v>18</v>
      </c>
      <c r="C49" s="34">
        <f>SUM(C39:C42)</f>
        <v>50</v>
      </c>
      <c r="D49" s="34">
        <f t="shared" ref="D49:X49" si="7">SUM(D39:D42)</f>
        <v>18</v>
      </c>
      <c r="E49" s="34">
        <f t="shared" si="7"/>
        <v>0</v>
      </c>
      <c r="F49" s="34">
        <f t="shared" si="7"/>
        <v>0</v>
      </c>
      <c r="G49" s="34">
        <f t="shared" si="7"/>
        <v>20</v>
      </c>
      <c r="H49" s="34">
        <f t="shared" si="7"/>
        <v>15</v>
      </c>
      <c r="I49" s="34">
        <f t="shared" si="7"/>
        <v>15</v>
      </c>
      <c r="J49" s="34">
        <f t="shared" si="7"/>
        <v>50</v>
      </c>
      <c r="K49" s="34">
        <f t="shared" si="7"/>
        <v>0</v>
      </c>
      <c r="L49" s="34">
        <f t="shared" si="7"/>
        <v>0</v>
      </c>
      <c r="M49" s="34">
        <f t="shared" si="7"/>
        <v>30</v>
      </c>
      <c r="N49" s="34">
        <f t="shared" si="7"/>
        <v>15</v>
      </c>
      <c r="O49" s="34">
        <f t="shared" si="7"/>
        <v>20</v>
      </c>
      <c r="P49" s="34">
        <f t="shared" si="7"/>
        <v>3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4.8499999999999996</v>
      </c>
      <c r="D50" s="36">
        <f>+(A49*D49)/1000</f>
        <v>1.746</v>
      </c>
      <c r="E50" s="36">
        <f>+(A49*E49)/1000</f>
        <v>0</v>
      </c>
      <c r="F50" s="36">
        <f>+(A49*F49)/1000</f>
        <v>0</v>
      </c>
      <c r="G50" s="36">
        <f>+(A49*G49)/1000</f>
        <v>1.94</v>
      </c>
      <c r="H50" s="36">
        <f>+(A49*H49)/1000</f>
        <v>1.4550000000000001</v>
      </c>
      <c r="I50" s="36">
        <f>+(A49*I49)/1000</f>
        <v>1.4550000000000001</v>
      </c>
      <c r="J50" s="36">
        <f>+(A49*J49)/1000</f>
        <v>4.8499999999999996</v>
      </c>
      <c r="K50" s="36">
        <f>+(A49*K49)/1000</f>
        <v>0</v>
      </c>
      <c r="L50" s="36">
        <f>+(A49*L49)/1000</f>
        <v>0</v>
      </c>
      <c r="M50" s="36">
        <f>+(A49*M49)/1000</f>
        <v>2.91</v>
      </c>
      <c r="N50" s="36">
        <f>+(A49*N49)/1000</f>
        <v>1.4550000000000001</v>
      </c>
      <c r="O50" s="36">
        <f>+(A49*O49)/1000</f>
        <v>1.94</v>
      </c>
      <c r="P50" s="36">
        <f>+(A49*P49)/1000</f>
        <v>0.29099999999999998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11.64</v>
      </c>
      <c r="D51" s="38">
        <f t="shared" ref="D51:X51" si="8">+D50+D48</f>
        <v>1.746</v>
      </c>
      <c r="E51" s="38">
        <f t="shared" si="8"/>
        <v>1.4550000000000001</v>
      </c>
      <c r="F51" s="38">
        <f t="shared" si="8"/>
        <v>2.4249999999999998</v>
      </c>
      <c r="G51" s="38">
        <f t="shared" si="8"/>
        <v>1.94</v>
      </c>
      <c r="H51" s="38">
        <f t="shared" si="8"/>
        <v>1.4550000000000001</v>
      </c>
      <c r="I51" s="38">
        <f t="shared" si="8"/>
        <v>1.4550000000000001</v>
      </c>
      <c r="J51" s="38">
        <f t="shared" si="8"/>
        <v>4.8499999999999996</v>
      </c>
      <c r="K51" s="38">
        <f t="shared" si="8"/>
        <v>0</v>
      </c>
      <c r="L51" s="38">
        <f t="shared" si="8"/>
        <v>7.76</v>
      </c>
      <c r="M51" s="38">
        <f t="shared" si="8"/>
        <v>2.91</v>
      </c>
      <c r="N51" s="38">
        <f t="shared" si="8"/>
        <v>1.4550000000000001</v>
      </c>
      <c r="O51" s="38">
        <f t="shared" si="8"/>
        <v>1.94</v>
      </c>
      <c r="P51" s="38">
        <f t="shared" si="8"/>
        <v>0.29099999999999998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284</v>
      </c>
      <c r="D52" s="40">
        <v>537</v>
      </c>
      <c r="E52" s="40">
        <v>1748</v>
      </c>
      <c r="F52" s="40">
        <v>812</v>
      </c>
      <c r="G52" s="40">
        <v>217</v>
      </c>
      <c r="H52" s="40">
        <v>823</v>
      </c>
      <c r="I52" s="40">
        <v>3184</v>
      </c>
      <c r="J52" s="40">
        <v>275</v>
      </c>
      <c r="K52" s="40">
        <v>51</v>
      </c>
      <c r="L52" s="40">
        <v>214</v>
      </c>
      <c r="M52" s="40">
        <v>167</v>
      </c>
      <c r="N52" s="40">
        <v>559</v>
      </c>
      <c r="O52" s="40">
        <v>920</v>
      </c>
      <c r="P52" s="40">
        <v>153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97</v>
      </c>
      <c r="B53" s="8" t="s">
        <v>10</v>
      </c>
      <c r="C53" s="42">
        <f>SUM(C48*C52)</f>
        <v>1928.36</v>
      </c>
      <c r="D53" s="42">
        <f>SUM(D48*D52)</f>
        <v>0</v>
      </c>
      <c r="E53" s="42">
        <f t="shared" ref="E53:X53" si="9">SUM(E48*E52)</f>
        <v>2543.34</v>
      </c>
      <c r="F53" s="42">
        <f t="shared" si="9"/>
        <v>1969.1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1660.6399999999999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8101.4399999999987</v>
      </c>
    </row>
    <row r="54" spans="1:25" x14ac:dyDescent="0.15">
      <c r="A54" s="7">
        <f>SUM(A49)</f>
        <v>97</v>
      </c>
      <c r="B54" s="8" t="s">
        <v>10</v>
      </c>
      <c r="C54" s="42">
        <f>SUM(C50*C52)</f>
        <v>1377.3999999999999</v>
      </c>
      <c r="D54" s="42">
        <f>SUM(D50*D52)</f>
        <v>937.60199999999998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420.97999999999996</v>
      </c>
      <c r="H54" s="42">
        <f t="shared" si="10"/>
        <v>1197.4650000000001</v>
      </c>
      <c r="I54" s="42">
        <f t="shared" si="10"/>
        <v>4632.72</v>
      </c>
      <c r="J54" s="42">
        <f t="shared" si="10"/>
        <v>1333.75</v>
      </c>
      <c r="K54" s="42">
        <f t="shared" si="10"/>
        <v>0</v>
      </c>
      <c r="L54" s="42">
        <f t="shared" si="10"/>
        <v>0</v>
      </c>
      <c r="M54" s="42">
        <f t="shared" si="10"/>
        <v>485.97</v>
      </c>
      <c r="N54" s="42">
        <f t="shared" si="10"/>
        <v>813.34500000000003</v>
      </c>
      <c r="O54" s="42">
        <f t="shared" si="10"/>
        <v>1784.8</v>
      </c>
      <c r="P54" s="42">
        <f t="shared" si="10"/>
        <v>44.522999999999996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13028.554999999998</v>
      </c>
    </row>
    <row r="55" spans="1:25" x14ac:dyDescent="0.15">
      <c r="A55" s="60" t="s">
        <v>11</v>
      </c>
      <c r="B55" s="61"/>
      <c r="C55" s="44">
        <f>SUM(C53:C54)</f>
        <v>3305.7599999999998</v>
      </c>
      <c r="D55" s="44">
        <f t="shared" ref="D55:X55" si="11">+D51*D52</f>
        <v>937.60199999999998</v>
      </c>
      <c r="E55" s="44">
        <f t="shared" si="11"/>
        <v>2543.34</v>
      </c>
      <c r="F55" s="44">
        <f t="shared" si="11"/>
        <v>1969.1</v>
      </c>
      <c r="G55" s="44">
        <f t="shared" si="11"/>
        <v>420.97999999999996</v>
      </c>
      <c r="H55" s="44">
        <f t="shared" si="11"/>
        <v>1197.4650000000001</v>
      </c>
      <c r="I55" s="44">
        <f t="shared" si="11"/>
        <v>4632.72</v>
      </c>
      <c r="J55" s="44">
        <f t="shared" si="11"/>
        <v>1333.75</v>
      </c>
      <c r="K55" s="44">
        <f t="shared" si="11"/>
        <v>0</v>
      </c>
      <c r="L55" s="44">
        <f t="shared" si="11"/>
        <v>1660.6399999999999</v>
      </c>
      <c r="M55" s="44">
        <f t="shared" si="11"/>
        <v>485.97</v>
      </c>
      <c r="N55" s="44">
        <f t="shared" si="11"/>
        <v>813.34500000000003</v>
      </c>
      <c r="O55" s="44">
        <f t="shared" si="11"/>
        <v>1784.8</v>
      </c>
      <c r="P55" s="44">
        <f t="shared" si="11"/>
        <v>44.522999999999996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21129.995000000003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31" sqref="A31:Y55"/>
    </sheetView>
  </sheetViews>
  <sheetFormatPr defaultRowHeight="10.5" x14ac:dyDescent="0.15"/>
  <cols>
    <col min="1" max="1" width="3.140625" style="9" customWidth="1"/>
    <col min="2" max="2" width="18.140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74</v>
      </c>
      <c r="D2" s="12">
        <v>69</v>
      </c>
      <c r="E2" s="13"/>
      <c r="F2" s="13"/>
      <c r="G2" s="13"/>
      <c r="H2" s="13"/>
      <c r="I2" s="13"/>
      <c r="J2" s="13"/>
      <c r="P2" s="64">
        <v>43558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7.5" thickBot="1" x14ac:dyDescent="0.2">
      <c r="A4" s="67"/>
      <c r="B4" s="68"/>
      <c r="C4" s="16" t="s">
        <v>42</v>
      </c>
      <c r="D4" s="17" t="s">
        <v>27</v>
      </c>
      <c r="E4" s="18" t="s">
        <v>28</v>
      </c>
      <c r="F4" s="18" t="s">
        <v>66</v>
      </c>
      <c r="G4" s="18" t="s">
        <v>30</v>
      </c>
      <c r="H4" s="18" t="s">
        <v>29</v>
      </c>
      <c r="I4" s="19" t="s">
        <v>65</v>
      </c>
      <c r="J4" s="18" t="s">
        <v>84</v>
      </c>
      <c r="K4" s="18" t="s">
        <v>32</v>
      </c>
      <c r="L4" s="18" t="s">
        <v>31</v>
      </c>
      <c r="M4" s="18" t="s">
        <v>47</v>
      </c>
      <c r="N4" s="19" t="s">
        <v>57</v>
      </c>
      <c r="O4" s="18" t="s">
        <v>35</v>
      </c>
      <c r="P4" s="18" t="s">
        <v>34</v>
      </c>
      <c r="Q4" s="18" t="s">
        <v>50</v>
      </c>
      <c r="R4" s="18" t="s">
        <v>39</v>
      </c>
      <c r="S4" s="18" t="s">
        <v>61</v>
      </c>
      <c r="T4" s="18" t="s">
        <v>40</v>
      </c>
      <c r="U4" s="19"/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69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121</v>
      </c>
      <c r="C6" s="25"/>
      <c r="D6" s="25"/>
      <c r="E6" s="25">
        <v>5</v>
      </c>
      <c r="F6" s="25">
        <v>15</v>
      </c>
      <c r="G6" s="25">
        <v>15</v>
      </c>
      <c r="H6" s="25"/>
      <c r="I6" s="25">
        <v>120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25</v>
      </c>
      <c r="C7" s="25"/>
      <c r="D7" s="25"/>
      <c r="E7" s="25"/>
      <c r="F7" s="25"/>
      <c r="G7" s="25">
        <v>20</v>
      </c>
      <c r="H7" s="25">
        <v>7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122</v>
      </c>
      <c r="C9" s="22"/>
      <c r="D9" s="22"/>
      <c r="E9" s="22"/>
      <c r="F9" s="22"/>
      <c r="G9" s="22"/>
      <c r="H9" s="22"/>
      <c r="I9" s="22"/>
      <c r="J9" s="22"/>
      <c r="K9" s="22">
        <v>30</v>
      </c>
      <c r="L9" s="22"/>
      <c r="M9" s="22"/>
      <c r="N9" s="22"/>
      <c r="O9" s="22"/>
      <c r="P9" s="22"/>
      <c r="Q9" s="22">
        <v>30</v>
      </c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29</v>
      </c>
      <c r="C10" s="25"/>
      <c r="D10" s="25"/>
      <c r="E10" s="25"/>
      <c r="F10" s="25"/>
      <c r="G10" s="25"/>
      <c r="H10" s="25">
        <v>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85</v>
      </c>
      <c r="C11" s="25"/>
      <c r="D11" s="25"/>
      <c r="E11" s="25">
        <v>8</v>
      </c>
      <c r="F11" s="25"/>
      <c r="G11" s="25"/>
      <c r="H11" s="25"/>
      <c r="I11" s="25"/>
      <c r="J11" s="25">
        <v>60</v>
      </c>
      <c r="K11" s="25">
        <v>10</v>
      </c>
      <c r="L11" s="25">
        <v>20</v>
      </c>
      <c r="M11" s="25">
        <v>20</v>
      </c>
      <c r="N11" s="25">
        <v>5</v>
      </c>
      <c r="O11" s="25"/>
      <c r="P11" s="25"/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102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80</v>
      </c>
      <c r="P13" s="22">
        <v>20</v>
      </c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123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>
        <v>250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42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74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13</v>
      </c>
      <c r="F17" s="31">
        <f t="shared" si="0"/>
        <v>15</v>
      </c>
      <c r="G17" s="31">
        <f t="shared" si="0"/>
        <v>35</v>
      </c>
      <c r="H17" s="31">
        <f t="shared" si="0"/>
        <v>14</v>
      </c>
      <c r="I17" s="31">
        <f t="shared" si="0"/>
        <v>120</v>
      </c>
      <c r="J17" s="31">
        <f t="shared" si="0"/>
        <v>60</v>
      </c>
      <c r="K17" s="31">
        <f t="shared" si="0"/>
        <v>40</v>
      </c>
      <c r="L17" s="31">
        <f t="shared" si="0"/>
        <v>20</v>
      </c>
      <c r="M17" s="31">
        <f t="shared" si="0"/>
        <v>20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30</v>
      </c>
      <c r="R17" s="31">
        <f t="shared" si="0"/>
        <v>70</v>
      </c>
      <c r="S17" s="31">
        <f t="shared" si="0"/>
        <v>70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5.92</v>
      </c>
      <c r="D18" s="33">
        <f>+(A17*D17)/1000</f>
        <v>0</v>
      </c>
      <c r="E18" s="33">
        <f>+(A17*E17)/1000</f>
        <v>0.96199999999999997</v>
      </c>
      <c r="F18" s="33">
        <f>+(A17*F17)/1000</f>
        <v>1.1100000000000001</v>
      </c>
      <c r="G18" s="33">
        <f>+(A17*G17)/1000</f>
        <v>2.59</v>
      </c>
      <c r="H18" s="33">
        <f>+(A17*H17)/1000</f>
        <v>1.036</v>
      </c>
      <c r="I18" s="33">
        <f>+(A17*I17)/1000</f>
        <v>8.8800000000000008</v>
      </c>
      <c r="J18" s="33">
        <f>+(A17*J17)/1000</f>
        <v>4.4400000000000004</v>
      </c>
      <c r="K18" s="33">
        <f>+(A17*K17)/1000</f>
        <v>2.96</v>
      </c>
      <c r="L18" s="33">
        <f>+(A17*L17)/1000</f>
        <v>1.48</v>
      </c>
      <c r="M18" s="33">
        <f>+(A17*M17)/1000</f>
        <v>1.48</v>
      </c>
      <c r="N18" s="33">
        <f>+(A17*N17)/1000</f>
        <v>0.37</v>
      </c>
      <c r="O18" s="33">
        <f>+(A17*O17)/1000</f>
        <v>0</v>
      </c>
      <c r="P18" s="33">
        <f>+(A17*P17)/1000</f>
        <v>0</v>
      </c>
      <c r="Q18" s="33">
        <f>+(A17*Q17)/1000</f>
        <v>2.2200000000000002</v>
      </c>
      <c r="R18" s="33">
        <f>+(A17*R17)/1000</f>
        <v>5.18</v>
      </c>
      <c r="S18" s="33">
        <f>+(A17*S17)/1000</f>
        <v>5.18</v>
      </c>
      <c r="T18" s="33">
        <f>+(A17*T17)/1000</f>
        <v>0.37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69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250</v>
      </c>
      <c r="N19" s="34">
        <f t="shared" si="1"/>
        <v>0</v>
      </c>
      <c r="O19" s="34">
        <f t="shared" si="1"/>
        <v>80</v>
      </c>
      <c r="P19" s="34">
        <f t="shared" si="1"/>
        <v>20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2.76</v>
      </c>
      <c r="D20" s="36">
        <f>+(A19*D19)/1000</f>
        <v>1.0349999999999999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17.25</v>
      </c>
      <c r="N20" s="36">
        <f>+(A19*N19)/1000</f>
        <v>0</v>
      </c>
      <c r="O20" s="36">
        <f>+(A19*O19)/1000</f>
        <v>5.52</v>
      </c>
      <c r="P20" s="36">
        <f>+(A19*P19)/1000</f>
        <v>1.38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8.68</v>
      </c>
      <c r="D21" s="38">
        <f t="shared" ref="D21:X21" si="2">+D20+D18</f>
        <v>1.0349999999999999</v>
      </c>
      <c r="E21" s="38">
        <f t="shared" si="2"/>
        <v>0.96199999999999997</v>
      </c>
      <c r="F21" s="38">
        <f t="shared" si="2"/>
        <v>1.1100000000000001</v>
      </c>
      <c r="G21" s="38">
        <f t="shared" si="2"/>
        <v>2.59</v>
      </c>
      <c r="H21" s="38">
        <f t="shared" si="2"/>
        <v>1.036</v>
      </c>
      <c r="I21" s="38">
        <f t="shared" si="2"/>
        <v>8.8800000000000008</v>
      </c>
      <c r="J21" s="38">
        <f t="shared" si="2"/>
        <v>4.4400000000000004</v>
      </c>
      <c r="K21" s="38">
        <f t="shared" si="2"/>
        <v>2.96</v>
      </c>
      <c r="L21" s="38">
        <f t="shared" si="2"/>
        <v>1.48</v>
      </c>
      <c r="M21" s="38">
        <f t="shared" si="2"/>
        <v>18.73</v>
      </c>
      <c r="N21" s="38">
        <f t="shared" si="2"/>
        <v>0.37</v>
      </c>
      <c r="O21" s="38">
        <f t="shared" si="2"/>
        <v>5.52</v>
      </c>
      <c r="P21" s="38">
        <f t="shared" si="2"/>
        <v>1.38</v>
      </c>
      <c r="Q21" s="38">
        <f t="shared" si="2"/>
        <v>2.2200000000000002</v>
      </c>
      <c r="R21" s="38">
        <f t="shared" si="2"/>
        <v>5.18</v>
      </c>
      <c r="S21" s="38">
        <f t="shared" si="2"/>
        <v>5.18</v>
      </c>
      <c r="T21" s="38">
        <f t="shared" si="2"/>
        <v>0.37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284</v>
      </c>
      <c r="D22" s="40">
        <v>537</v>
      </c>
      <c r="E22" s="40">
        <v>3190</v>
      </c>
      <c r="F22" s="40">
        <v>254</v>
      </c>
      <c r="G22" s="40">
        <v>297</v>
      </c>
      <c r="H22" s="40">
        <v>1748</v>
      </c>
      <c r="I22" s="40">
        <v>400</v>
      </c>
      <c r="J22" s="40">
        <v>1577</v>
      </c>
      <c r="K22" s="40">
        <v>217</v>
      </c>
      <c r="L22" s="40">
        <v>444</v>
      </c>
      <c r="M22" s="40">
        <v>167</v>
      </c>
      <c r="N22" s="40">
        <v>197</v>
      </c>
      <c r="O22" s="40">
        <v>390</v>
      </c>
      <c r="P22" s="40">
        <v>920</v>
      </c>
      <c r="Q22" s="40">
        <v>194</v>
      </c>
      <c r="R22" s="40">
        <v>214</v>
      </c>
      <c r="S22" s="40">
        <v>495</v>
      </c>
      <c r="T22" s="40">
        <v>153</v>
      </c>
      <c r="U22" s="40"/>
      <c r="V22" s="40"/>
      <c r="W22" s="41"/>
      <c r="X22" s="41"/>
      <c r="Y22" s="15"/>
    </row>
    <row r="23" spans="1:25" x14ac:dyDescent="0.15">
      <c r="A23" s="7">
        <f>SUM(A17)</f>
        <v>74</v>
      </c>
      <c r="B23" s="8" t="s">
        <v>10</v>
      </c>
      <c r="C23" s="42">
        <f>SUM(C18*C22)</f>
        <v>1681.28</v>
      </c>
      <c r="D23" s="42">
        <f>SUM(D18*D22)</f>
        <v>0</v>
      </c>
      <c r="E23" s="42">
        <f t="shared" ref="E23:X23" si="3">SUM(E18*E22)</f>
        <v>3068.7799999999997</v>
      </c>
      <c r="F23" s="42">
        <f t="shared" si="3"/>
        <v>281.94</v>
      </c>
      <c r="G23" s="42">
        <f t="shared" si="3"/>
        <v>769.2299999999999</v>
      </c>
      <c r="H23" s="42">
        <f t="shared" si="3"/>
        <v>1810.9280000000001</v>
      </c>
      <c r="I23" s="42">
        <f t="shared" si="3"/>
        <v>3552.0000000000005</v>
      </c>
      <c r="J23" s="42">
        <f t="shared" si="3"/>
        <v>7001.880000000001</v>
      </c>
      <c r="K23" s="42">
        <f t="shared" si="3"/>
        <v>642.31999999999994</v>
      </c>
      <c r="L23" s="42">
        <f t="shared" si="3"/>
        <v>657.12</v>
      </c>
      <c r="M23" s="42">
        <f t="shared" si="3"/>
        <v>247.16</v>
      </c>
      <c r="N23" s="42">
        <f t="shared" si="3"/>
        <v>72.89</v>
      </c>
      <c r="O23" s="42">
        <f t="shared" si="3"/>
        <v>0</v>
      </c>
      <c r="P23" s="42">
        <f t="shared" si="3"/>
        <v>0</v>
      </c>
      <c r="Q23" s="42">
        <f t="shared" si="3"/>
        <v>430.68000000000006</v>
      </c>
      <c r="R23" s="42">
        <f t="shared" si="3"/>
        <v>1108.52</v>
      </c>
      <c r="S23" s="42">
        <f t="shared" si="3"/>
        <v>2564.1</v>
      </c>
      <c r="T23" s="42">
        <f t="shared" si="3"/>
        <v>56.61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23945.437999999998</v>
      </c>
    </row>
    <row r="24" spans="1:25" x14ac:dyDescent="0.15">
      <c r="A24" s="7">
        <f>SUM(A19)</f>
        <v>69</v>
      </c>
      <c r="B24" s="8" t="s">
        <v>10</v>
      </c>
      <c r="C24" s="42">
        <f>SUM(C20*C22)</f>
        <v>783.83999999999992</v>
      </c>
      <c r="D24" s="42">
        <f>SUM(D20*D22)</f>
        <v>555.79499999999996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2880.75</v>
      </c>
      <c r="N24" s="42">
        <f t="shared" si="4"/>
        <v>0</v>
      </c>
      <c r="O24" s="42">
        <f t="shared" si="4"/>
        <v>2152.7999999999997</v>
      </c>
      <c r="P24" s="42">
        <f t="shared" si="4"/>
        <v>1269.5999999999999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7642.7849999999999</v>
      </c>
    </row>
    <row r="25" spans="1:25" x14ac:dyDescent="0.15">
      <c r="A25" s="60" t="s">
        <v>11</v>
      </c>
      <c r="B25" s="61"/>
      <c r="C25" s="44">
        <f>SUM(C23:C24)</f>
        <v>2465.12</v>
      </c>
      <c r="D25" s="44">
        <f t="shared" ref="D25:X25" si="5">+D21*D22</f>
        <v>555.79499999999996</v>
      </c>
      <c r="E25" s="44">
        <f t="shared" si="5"/>
        <v>3068.7799999999997</v>
      </c>
      <c r="F25" s="44">
        <f t="shared" si="5"/>
        <v>281.94</v>
      </c>
      <c r="G25" s="44">
        <f t="shared" si="5"/>
        <v>769.2299999999999</v>
      </c>
      <c r="H25" s="44">
        <f t="shared" si="5"/>
        <v>1810.9280000000001</v>
      </c>
      <c r="I25" s="44">
        <f t="shared" si="5"/>
        <v>3552.0000000000005</v>
      </c>
      <c r="J25" s="44">
        <f t="shared" si="5"/>
        <v>7001.880000000001</v>
      </c>
      <c r="K25" s="44">
        <f t="shared" si="5"/>
        <v>642.31999999999994</v>
      </c>
      <c r="L25" s="44">
        <f t="shared" si="5"/>
        <v>657.12</v>
      </c>
      <c r="M25" s="44">
        <f t="shared" si="5"/>
        <v>3127.91</v>
      </c>
      <c r="N25" s="44">
        <f t="shared" si="5"/>
        <v>72.89</v>
      </c>
      <c r="O25" s="44">
        <f t="shared" si="5"/>
        <v>2152.7999999999997</v>
      </c>
      <c r="P25" s="44">
        <f t="shared" si="5"/>
        <v>1269.5999999999999</v>
      </c>
      <c r="Q25" s="44">
        <f t="shared" si="5"/>
        <v>430.68000000000006</v>
      </c>
      <c r="R25" s="44">
        <f t="shared" si="5"/>
        <v>1108.52</v>
      </c>
      <c r="S25" s="44">
        <f t="shared" si="5"/>
        <v>2564.1</v>
      </c>
      <c r="T25" s="44">
        <f t="shared" si="5"/>
        <v>56.61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31588.222999999998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107</v>
      </c>
      <c r="D32" s="12">
        <v>107</v>
      </c>
      <c r="E32" s="13"/>
      <c r="F32" s="13"/>
      <c r="G32" s="13"/>
      <c r="H32" s="13"/>
      <c r="I32" s="13"/>
      <c r="J32" s="13"/>
      <c r="P32" s="64">
        <v>43558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7.5" thickBot="1" x14ac:dyDescent="0.2">
      <c r="A34" s="67"/>
      <c r="B34" s="68"/>
      <c r="C34" s="16" t="s">
        <v>42</v>
      </c>
      <c r="D34" s="18" t="s">
        <v>27</v>
      </c>
      <c r="E34" s="18" t="s">
        <v>29</v>
      </c>
      <c r="F34" s="18" t="s">
        <v>129</v>
      </c>
      <c r="G34" s="18" t="s">
        <v>84</v>
      </c>
      <c r="H34" s="18" t="s">
        <v>63</v>
      </c>
      <c r="I34" s="18" t="s">
        <v>50</v>
      </c>
      <c r="J34" s="18" t="s">
        <v>95</v>
      </c>
      <c r="K34" s="18" t="s">
        <v>32</v>
      </c>
      <c r="L34" s="18" t="s">
        <v>40</v>
      </c>
      <c r="M34" s="18" t="s">
        <v>39</v>
      </c>
      <c r="N34" s="18" t="s">
        <v>93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91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70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84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120</v>
      </c>
      <c r="C37" s="25">
        <v>70</v>
      </c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45</v>
      </c>
      <c r="C39" s="22"/>
      <c r="D39" s="22">
        <v>4</v>
      </c>
      <c r="E39" s="22"/>
      <c r="F39" s="22"/>
      <c r="G39" s="22"/>
      <c r="H39" s="22"/>
      <c r="I39" s="22">
        <v>40</v>
      </c>
      <c r="J39" s="22"/>
      <c r="K39" s="22">
        <v>25</v>
      </c>
      <c r="L39" s="22"/>
      <c r="M39" s="22"/>
      <c r="N39" s="22">
        <v>10</v>
      </c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149</v>
      </c>
      <c r="C40" s="25"/>
      <c r="D40" s="25">
        <v>15</v>
      </c>
      <c r="E40" s="25"/>
      <c r="F40" s="25">
        <v>30</v>
      </c>
      <c r="G40" s="25"/>
      <c r="H40" s="25">
        <v>25</v>
      </c>
      <c r="I40" s="25"/>
      <c r="J40" s="25"/>
      <c r="K40" s="25"/>
      <c r="L40" s="25">
        <v>3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29</v>
      </c>
      <c r="C41" s="25"/>
      <c r="D41" s="25"/>
      <c r="E41" s="25">
        <v>20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 t="s">
        <v>165</v>
      </c>
      <c r="C42" s="28">
        <v>50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107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0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70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7.49</v>
      </c>
      <c r="D48" s="33">
        <f>+(A47*D47)/1000</f>
        <v>0</v>
      </c>
      <c r="E48" s="33">
        <f>+(A47*E47)/1000</f>
        <v>1.07</v>
      </c>
      <c r="F48" s="33">
        <f>+(A47*F47)/1000</f>
        <v>0</v>
      </c>
      <c r="G48" s="33">
        <f>+(A47*G47)/1000</f>
        <v>3.21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7.49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107</v>
      </c>
      <c r="B49" s="4" t="s">
        <v>18</v>
      </c>
      <c r="C49" s="34">
        <f>SUM(C39:C42)</f>
        <v>50</v>
      </c>
      <c r="D49" s="34">
        <f t="shared" ref="D49:X49" si="7">SUM(D39:D42)</f>
        <v>19</v>
      </c>
      <c r="E49" s="34">
        <f t="shared" si="7"/>
        <v>20</v>
      </c>
      <c r="F49" s="34">
        <f t="shared" si="7"/>
        <v>30</v>
      </c>
      <c r="G49" s="34">
        <f t="shared" si="7"/>
        <v>0</v>
      </c>
      <c r="H49" s="34">
        <f t="shared" si="7"/>
        <v>25</v>
      </c>
      <c r="I49" s="34">
        <f t="shared" si="7"/>
        <v>40</v>
      </c>
      <c r="J49" s="34">
        <f t="shared" si="7"/>
        <v>0</v>
      </c>
      <c r="K49" s="34">
        <f t="shared" si="7"/>
        <v>25</v>
      </c>
      <c r="L49" s="34">
        <f t="shared" si="7"/>
        <v>3</v>
      </c>
      <c r="M49" s="34">
        <f t="shared" si="7"/>
        <v>0</v>
      </c>
      <c r="N49" s="34">
        <f t="shared" si="7"/>
        <v>10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5.35</v>
      </c>
      <c r="D50" s="36">
        <f>+(A49*D49)/1000</f>
        <v>2.0329999999999999</v>
      </c>
      <c r="E50" s="36">
        <f>+(A49*E49)/1000</f>
        <v>2.14</v>
      </c>
      <c r="F50" s="36">
        <f>+(A49*F49)/1000</f>
        <v>3.21</v>
      </c>
      <c r="G50" s="36">
        <f>+(A49*G49)/1000</f>
        <v>0</v>
      </c>
      <c r="H50" s="36">
        <f>+(A49*H49)/1000</f>
        <v>2.6749999999999998</v>
      </c>
      <c r="I50" s="36">
        <f>+(A49*I49)/1000</f>
        <v>4.28</v>
      </c>
      <c r="J50" s="36">
        <f>+(A49*J49)/1000</f>
        <v>0</v>
      </c>
      <c r="K50" s="36">
        <f>+(A49*K49)/1000</f>
        <v>2.6749999999999998</v>
      </c>
      <c r="L50" s="36">
        <f>+(A49*L49)/1000</f>
        <v>0.32100000000000001</v>
      </c>
      <c r="M50" s="36">
        <f>+(A49*M49)/1000</f>
        <v>0</v>
      </c>
      <c r="N50" s="36">
        <f>+(A49*N49)/1000</f>
        <v>1.07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12.84</v>
      </c>
      <c r="D51" s="38">
        <f t="shared" ref="D51:X51" si="8">+D50+D48</f>
        <v>2.0329999999999999</v>
      </c>
      <c r="E51" s="38">
        <f t="shared" si="8"/>
        <v>3.21</v>
      </c>
      <c r="F51" s="38">
        <f t="shared" si="8"/>
        <v>3.21</v>
      </c>
      <c r="G51" s="38">
        <f t="shared" si="8"/>
        <v>3.21</v>
      </c>
      <c r="H51" s="38">
        <f t="shared" si="8"/>
        <v>2.6749999999999998</v>
      </c>
      <c r="I51" s="38">
        <f t="shared" si="8"/>
        <v>4.28</v>
      </c>
      <c r="J51" s="38">
        <f t="shared" si="8"/>
        <v>0</v>
      </c>
      <c r="K51" s="38">
        <f t="shared" si="8"/>
        <v>2.6749999999999998</v>
      </c>
      <c r="L51" s="38">
        <f t="shared" si="8"/>
        <v>0.32100000000000001</v>
      </c>
      <c r="M51" s="38">
        <f t="shared" si="8"/>
        <v>7.49</v>
      </c>
      <c r="N51" s="38">
        <f t="shared" si="8"/>
        <v>1.07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284</v>
      </c>
      <c r="D52" s="40">
        <v>537</v>
      </c>
      <c r="E52" s="40">
        <v>1748</v>
      </c>
      <c r="F52" s="40">
        <v>327</v>
      </c>
      <c r="G52" s="40">
        <v>1577</v>
      </c>
      <c r="H52" s="40">
        <v>440</v>
      </c>
      <c r="I52" s="40">
        <v>194</v>
      </c>
      <c r="J52" s="40">
        <v>834</v>
      </c>
      <c r="K52" s="40">
        <v>217</v>
      </c>
      <c r="L52" s="40">
        <v>153</v>
      </c>
      <c r="M52" s="40">
        <v>214</v>
      </c>
      <c r="N52" s="40">
        <v>823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107</v>
      </c>
      <c r="B53" s="8" t="s">
        <v>10</v>
      </c>
      <c r="C53" s="42">
        <f>SUM(C48*C52)</f>
        <v>2127.16</v>
      </c>
      <c r="D53" s="42">
        <f>SUM(D48*D52)</f>
        <v>0</v>
      </c>
      <c r="E53" s="42">
        <f t="shared" ref="E53:X53" si="9">SUM(E48*E52)</f>
        <v>1870.3600000000001</v>
      </c>
      <c r="F53" s="42">
        <f t="shared" si="9"/>
        <v>0</v>
      </c>
      <c r="G53" s="42">
        <f t="shared" si="9"/>
        <v>5062.17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1602.8600000000001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10662.550000000001</v>
      </c>
    </row>
    <row r="54" spans="1:25" x14ac:dyDescent="0.15">
      <c r="A54" s="7">
        <f>SUM(A49)</f>
        <v>107</v>
      </c>
      <c r="B54" s="8" t="s">
        <v>10</v>
      </c>
      <c r="C54" s="42">
        <f>SUM(C50*C52)</f>
        <v>1519.3999999999999</v>
      </c>
      <c r="D54" s="42">
        <f>SUM(D50*D52)</f>
        <v>1091.721</v>
      </c>
      <c r="E54" s="42">
        <f t="shared" ref="E54:X54" si="10">SUM(E50*E52)</f>
        <v>3740.7200000000003</v>
      </c>
      <c r="F54" s="42">
        <f t="shared" si="10"/>
        <v>1049.67</v>
      </c>
      <c r="G54" s="42">
        <f t="shared" si="10"/>
        <v>0</v>
      </c>
      <c r="H54" s="42">
        <f t="shared" si="10"/>
        <v>1177</v>
      </c>
      <c r="I54" s="42">
        <f t="shared" si="10"/>
        <v>830.32</v>
      </c>
      <c r="J54" s="42">
        <f t="shared" si="10"/>
        <v>0</v>
      </c>
      <c r="K54" s="42">
        <f t="shared" si="10"/>
        <v>580.47499999999991</v>
      </c>
      <c r="L54" s="42">
        <f t="shared" si="10"/>
        <v>49.113</v>
      </c>
      <c r="M54" s="42">
        <f t="shared" si="10"/>
        <v>0</v>
      </c>
      <c r="N54" s="42">
        <f t="shared" si="10"/>
        <v>880.61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10919.029</v>
      </c>
    </row>
    <row r="55" spans="1:25" x14ac:dyDescent="0.15">
      <c r="A55" s="60" t="s">
        <v>11</v>
      </c>
      <c r="B55" s="61"/>
      <c r="C55" s="44">
        <f>SUM(C53:C54)</f>
        <v>3646.5599999999995</v>
      </c>
      <c r="D55" s="44">
        <f t="shared" ref="D55:X55" si="11">+D51*D52</f>
        <v>1091.721</v>
      </c>
      <c r="E55" s="44">
        <f t="shared" si="11"/>
        <v>5611.08</v>
      </c>
      <c r="F55" s="44">
        <f t="shared" si="11"/>
        <v>1049.67</v>
      </c>
      <c r="G55" s="44">
        <f t="shared" si="11"/>
        <v>5062.17</v>
      </c>
      <c r="H55" s="44">
        <f t="shared" si="11"/>
        <v>1177</v>
      </c>
      <c r="I55" s="44">
        <f t="shared" si="11"/>
        <v>830.32</v>
      </c>
      <c r="J55" s="44">
        <f t="shared" si="11"/>
        <v>0</v>
      </c>
      <c r="K55" s="44">
        <f t="shared" si="11"/>
        <v>580.47499999999991</v>
      </c>
      <c r="L55" s="44">
        <f t="shared" si="11"/>
        <v>49.113</v>
      </c>
      <c r="M55" s="44">
        <f t="shared" si="11"/>
        <v>1602.8600000000001</v>
      </c>
      <c r="N55" s="44">
        <f t="shared" si="11"/>
        <v>880.61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21581.579000000002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topLeftCell="A22" workbookViewId="0">
      <selection activeCell="AB34" sqref="AB34"/>
    </sheetView>
  </sheetViews>
  <sheetFormatPr defaultRowHeight="10.5" x14ac:dyDescent="0.15"/>
  <cols>
    <col min="1" max="1" width="3.140625" style="9" customWidth="1"/>
    <col min="2" max="2" width="17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75</v>
      </c>
      <c r="D2" s="12">
        <v>69</v>
      </c>
      <c r="E2" s="13"/>
      <c r="F2" s="13"/>
      <c r="G2" s="13"/>
      <c r="H2" s="13"/>
      <c r="I2" s="13"/>
      <c r="J2" s="13"/>
      <c r="P2" s="64">
        <v>43559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5.5" thickBot="1" x14ac:dyDescent="0.2">
      <c r="A4" s="67"/>
      <c r="B4" s="68"/>
      <c r="C4" s="16" t="s">
        <v>42</v>
      </c>
      <c r="D4" s="17" t="s">
        <v>27</v>
      </c>
      <c r="E4" s="18" t="s">
        <v>28</v>
      </c>
      <c r="F4" s="18" t="s">
        <v>29</v>
      </c>
      <c r="G4" s="18" t="s">
        <v>153</v>
      </c>
      <c r="H4" s="18" t="s">
        <v>30</v>
      </c>
      <c r="I4" s="19" t="s">
        <v>151</v>
      </c>
      <c r="J4" s="18" t="s">
        <v>35</v>
      </c>
      <c r="K4" s="18" t="s">
        <v>34</v>
      </c>
      <c r="L4" s="18" t="s">
        <v>36</v>
      </c>
      <c r="M4" s="18" t="s">
        <v>129</v>
      </c>
      <c r="N4" s="19" t="s">
        <v>48</v>
      </c>
      <c r="O4" s="18" t="s">
        <v>67</v>
      </c>
      <c r="P4" s="18" t="s">
        <v>38</v>
      </c>
      <c r="Q4" s="18" t="s">
        <v>40</v>
      </c>
      <c r="R4" s="18" t="s">
        <v>39</v>
      </c>
      <c r="S4" s="18" t="s">
        <v>82</v>
      </c>
      <c r="T4" s="18" t="s">
        <v>32</v>
      </c>
      <c r="U4" s="19" t="s">
        <v>47</v>
      </c>
      <c r="V4" s="20" t="s">
        <v>57</v>
      </c>
      <c r="W4" s="17"/>
      <c r="X4" s="17"/>
      <c r="Y4" s="15"/>
    </row>
    <row r="5" spans="1:25" ht="11.25" customHeight="1" x14ac:dyDescent="0.15">
      <c r="A5" s="72" t="s">
        <v>5</v>
      </c>
      <c r="B5" s="21" t="s">
        <v>55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152</v>
      </c>
      <c r="C6" s="25"/>
      <c r="D6" s="25"/>
      <c r="E6" s="25"/>
      <c r="F6" s="25"/>
      <c r="G6" s="25"/>
      <c r="H6" s="25">
        <v>5</v>
      </c>
      <c r="I6" s="25">
        <v>35</v>
      </c>
      <c r="J6" s="25"/>
      <c r="K6" s="25">
        <v>35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107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155</v>
      </c>
      <c r="C9" s="22"/>
      <c r="D9" s="22"/>
      <c r="E9" s="22"/>
      <c r="F9" s="22"/>
      <c r="G9" s="22"/>
      <c r="H9" s="22"/>
      <c r="I9" s="22"/>
      <c r="J9" s="22">
        <v>30</v>
      </c>
      <c r="K9" s="22">
        <v>20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154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>
        <v>35</v>
      </c>
      <c r="U10" s="25"/>
      <c r="V10" s="26"/>
      <c r="W10" s="26"/>
      <c r="X10" s="26"/>
      <c r="Y10" s="15"/>
    </row>
    <row r="11" spans="1:25" x14ac:dyDescent="0.15">
      <c r="A11" s="73"/>
      <c r="B11" s="30" t="s">
        <v>124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>
        <v>50</v>
      </c>
      <c r="M11" s="25"/>
      <c r="N11" s="25">
        <v>30</v>
      </c>
      <c r="O11" s="25"/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29</v>
      </c>
      <c r="C13" s="22"/>
      <c r="D13" s="22"/>
      <c r="E13" s="22"/>
      <c r="F13" s="22">
        <v>7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156</v>
      </c>
      <c r="C14" s="25"/>
      <c r="D14" s="25"/>
      <c r="E14" s="25">
        <v>5</v>
      </c>
      <c r="F14" s="25"/>
      <c r="G14" s="25"/>
      <c r="H14" s="25"/>
      <c r="I14" s="25"/>
      <c r="J14" s="25"/>
      <c r="K14" s="25"/>
      <c r="L14" s="25"/>
      <c r="M14" s="25">
        <v>20</v>
      </c>
      <c r="N14" s="25"/>
      <c r="O14" s="25"/>
      <c r="P14" s="25">
        <v>3</v>
      </c>
      <c r="Q14" s="25"/>
      <c r="R14" s="25"/>
      <c r="S14" s="25"/>
      <c r="T14" s="25">
        <v>7</v>
      </c>
      <c r="U14" s="25">
        <v>25</v>
      </c>
      <c r="V14" s="26">
        <v>5</v>
      </c>
      <c r="W14" s="26"/>
      <c r="X14" s="26"/>
      <c r="Y14" s="15"/>
    </row>
    <row r="15" spans="1:25" x14ac:dyDescent="0.15">
      <c r="A15" s="73"/>
      <c r="B15" s="24" t="s">
        <v>94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67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>
        <v>17</v>
      </c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75</v>
      </c>
      <c r="B17" s="2" t="s">
        <v>20</v>
      </c>
      <c r="C17" s="31">
        <f>SUM(C5:C12)</f>
        <v>80</v>
      </c>
      <c r="D17" s="31">
        <f t="shared" ref="D17:X17" si="0">SUM(D5:D12)</f>
        <v>15</v>
      </c>
      <c r="E17" s="31">
        <f t="shared" si="0"/>
        <v>0</v>
      </c>
      <c r="F17" s="31">
        <f t="shared" si="0"/>
        <v>7</v>
      </c>
      <c r="G17" s="31">
        <f t="shared" si="0"/>
        <v>0</v>
      </c>
      <c r="H17" s="31">
        <f t="shared" si="0"/>
        <v>25</v>
      </c>
      <c r="I17" s="31">
        <f t="shared" si="0"/>
        <v>35</v>
      </c>
      <c r="J17" s="31">
        <f t="shared" si="0"/>
        <v>30</v>
      </c>
      <c r="K17" s="31">
        <f t="shared" si="0"/>
        <v>55</v>
      </c>
      <c r="L17" s="31">
        <f t="shared" si="0"/>
        <v>50</v>
      </c>
      <c r="M17" s="31">
        <f t="shared" si="0"/>
        <v>0</v>
      </c>
      <c r="N17" s="31">
        <f t="shared" si="0"/>
        <v>30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70</v>
      </c>
      <c r="T17" s="31">
        <f t="shared" si="0"/>
        <v>35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6</v>
      </c>
      <c r="D18" s="33">
        <f>+(A17*D17)/1000</f>
        <v>1.125</v>
      </c>
      <c r="E18" s="33">
        <f>+(A17*E17)/1000</f>
        <v>0</v>
      </c>
      <c r="F18" s="33">
        <f>+(A17*F17)/1000</f>
        <v>0.52500000000000002</v>
      </c>
      <c r="G18" s="33">
        <f>+(A17*G17)</f>
        <v>0</v>
      </c>
      <c r="H18" s="33">
        <f>+(A17*H17)/1000</f>
        <v>1.875</v>
      </c>
      <c r="I18" s="33">
        <f>+(A17*I17)/1000</f>
        <v>2.625</v>
      </c>
      <c r="J18" s="33">
        <f>+(A17*J17)/1000</f>
        <v>2.25</v>
      </c>
      <c r="K18" s="33">
        <f>+(A17*K17)/1000</f>
        <v>4.125</v>
      </c>
      <c r="L18" s="33">
        <f>+(A17*L17)/1000</f>
        <v>3.75</v>
      </c>
      <c r="M18" s="33">
        <f>+(A17*M17)/1000</f>
        <v>0</v>
      </c>
      <c r="N18" s="33">
        <f>+(A17*N17)/1000</f>
        <v>2.25</v>
      </c>
      <c r="O18" s="33">
        <f>+(A17*O17)/1000</f>
        <v>0</v>
      </c>
      <c r="P18" s="33">
        <f>+(A17*P17)/1000</f>
        <v>0</v>
      </c>
      <c r="Q18" s="33">
        <f>+(A17*Q17)/1000</f>
        <v>0.375</v>
      </c>
      <c r="R18" s="33">
        <f>+(A17*R17)/1000</f>
        <v>5.25</v>
      </c>
      <c r="S18" s="33">
        <f>+(A17*S17)/1000</f>
        <v>5.25</v>
      </c>
      <c r="T18" s="33">
        <f>+(A17*T17)/1000</f>
        <v>2.625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69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5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20</v>
      </c>
      <c r="N19" s="34">
        <f t="shared" si="1"/>
        <v>0</v>
      </c>
      <c r="O19" s="34">
        <f t="shared" si="1"/>
        <v>17</v>
      </c>
      <c r="P19" s="34">
        <f t="shared" si="1"/>
        <v>3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7</v>
      </c>
      <c r="U19" s="34">
        <f t="shared" si="1"/>
        <v>25</v>
      </c>
      <c r="V19" s="34">
        <f t="shared" si="1"/>
        <v>5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2.76</v>
      </c>
      <c r="D20" s="36">
        <f>+(A19*D19)/1000</f>
        <v>0</v>
      </c>
      <c r="E20" s="36">
        <f>+(A19*E19)/1000</f>
        <v>0.34499999999999997</v>
      </c>
      <c r="F20" s="36">
        <f>+(A19*F19)/1000</f>
        <v>0.48299999999999998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1.38</v>
      </c>
      <c r="N20" s="36">
        <f>+(A19*N19)/1000</f>
        <v>0</v>
      </c>
      <c r="O20" s="36">
        <f>+(A19*O19)/1000</f>
        <v>1.173</v>
      </c>
      <c r="P20" s="36">
        <f>+(A19*P19)/1000</f>
        <v>0.20699999999999999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0.48299999999999998</v>
      </c>
      <c r="U20" s="36">
        <f>+(A19*U19)/1000</f>
        <v>1.7250000000000001</v>
      </c>
      <c r="V20" s="36">
        <f>+(A19*V19)/1000</f>
        <v>0.34499999999999997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8.76</v>
      </c>
      <c r="D21" s="38">
        <f t="shared" ref="D21:X21" si="2">+D20+D18</f>
        <v>1.125</v>
      </c>
      <c r="E21" s="38">
        <f t="shared" si="2"/>
        <v>0.34499999999999997</v>
      </c>
      <c r="F21" s="38">
        <f t="shared" si="2"/>
        <v>1.008</v>
      </c>
      <c r="G21" s="38">
        <f t="shared" si="2"/>
        <v>0</v>
      </c>
      <c r="H21" s="38">
        <f t="shared" si="2"/>
        <v>1.875</v>
      </c>
      <c r="I21" s="38">
        <f t="shared" si="2"/>
        <v>2.625</v>
      </c>
      <c r="J21" s="38">
        <f t="shared" si="2"/>
        <v>2.25</v>
      </c>
      <c r="K21" s="38">
        <f t="shared" si="2"/>
        <v>4.125</v>
      </c>
      <c r="L21" s="38">
        <f t="shared" si="2"/>
        <v>3.75</v>
      </c>
      <c r="M21" s="38">
        <f t="shared" si="2"/>
        <v>1.38</v>
      </c>
      <c r="N21" s="38">
        <f t="shared" si="2"/>
        <v>2.25</v>
      </c>
      <c r="O21" s="38">
        <f t="shared" si="2"/>
        <v>1.173</v>
      </c>
      <c r="P21" s="38">
        <f t="shared" si="2"/>
        <v>0.20699999999999999</v>
      </c>
      <c r="Q21" s="38">
        <f t="shared" si="2"/>
        <v>0.375</v>
      </c>
      <c r="R21" s="38">
        <f t="shared" si="2"/>
        <v>5.25</v>
      </c>
      <c r="S21" s="38">
        <f t="shared" si="2"/>
        <v>5.25</v>
      </c>
      <c r="T21" s="38">
        <f t="shared" si="2"/>
        <v>3.1080000000000001</v>
      </c>
      <c r="U21" s="38">
        <f t="shared" si="2"/>
        <v>1.7250000000000001</v>
      </c>
      <c r="V21" s="38">
        <f t="shared" si="2"/>
        <v>0.34499999999999997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284</v>
      </c>
      <c r="D22" s="40">
        <v>537</v>
      </c>
      <c r="E22" s="40">
        <v>3190</v>
      </c>
      <c r="F22" s="40">
        <v>1748</v>
      </c>
      <c r="G22" s="40">
        <v>51</v>
      </c>
      <c r="H22" s="40">
        <v>297</v>
      </c>
      <c r="I22" s="40">
        <v>1295</v>
      </c>
      <c r="J22" s="40">
        <v>390</v>
      </c>
      <c r="K22" s="40">
        <v>920</v>
      </c>
      <c r="L22" s="40">
        <v>246</v>
      </c>
      <c r="M22" s="40">
        <v>327</v>
      </c>
      <c r="N22" s="40">
        <v>3284</v>
      </c>
      <c r="O22" s="40">
        <v>1820</v>
      </c>
      <c r="P22" s="40">
        <v>222</v>
      </c>
      <c r="Q22" s="40">
        <v>153</v>
      </c>
      <c r="R22" s="40">
        <v>214</v>
      </c>
      <c r="S22" s="40">
        <v>494</v>
      </c>
      <c r="T22" s="40">
        <v>217</v>
      </c>
      <c r="U22" s="40">
        <v>167</v>
      </c>
      <c r="V22" s="40">
        <v>197</v>
      </c>
      <c r="W22" s="41"/>
      <c r="X22" s="41"/>
      <c r="Y22" s="15"/>
    </row>
    <row r="23" spans="1:25" x14ac:dyDescent="0.15">
      <c r="A23" s="7">
        <f>SUM(A17)</f>
        <v>75</v>
      </c>
      <c r="B23" s="8" t="s">
        <v>10</v>
      </c>
      <c r="C23" s="42">
        <f>SUM(C18*C22)</f>
        <v>1704</v>
      </c>
      <c r="D23" s="42">
        <f>SUM(D18*D22)</f>
        <v>604.125</v>
      </c>
      <c r="E23" s="42">
        <f t="shared" ref="E23:X23" si="3">SUM(E18*E22)</f>
        <v>0</v>
      </c>
      <c r="F23" s="42">
        <f t="shared" si="3"/>
        <v>917.7</v>
      </c>
      <c r="G23" s="42">
        <f t="shared" si="3"/>
        <v>0</v>
      </c>
      <c r="H23" s="42">
        <f t="shared" si="3"/>
        <v>556.875</v>
      </c>
      <c r="I23" s="42">
        <f t="shared" si="3"/>
        <v>3399.375</v>
      </c>
      <c r="J23" s="42">
        <f t="shared" si="3"/>
        <v>877.5</v>
      </c>
      <c r="K23" s="42">
        <f t="shared" si="3"/>
        <v>3795</v>
      </c>
      <c r="L23" s="42">
        <f t="shared" si="3"/>
        <v>922.5</v>
      </c>
      <c r="M23" s="42">
        <f t="shared" si="3"/>
        <v>0</v>
      </c>
      <c r="N23" s="42">
        <f t="shared" si="3"/>
        <v>7389</v>
      </c>
      <c r="O23" s="42">
        <f t="shared" si="3"/>
        <v>0</v>
      </c>
      <c r="P23" s="42">
        <f t="shared" si="3"/>
        <v>0</v>
      </c>
      <c r="Q23" s="42">
        <f t="shared" si="3"/>
        <v>57.375</v>
      </c>
      <c r="R23" s="42">
        <f t="shared" si="3"/>
        <v>1123.5</v>
      </c>
      <c r="S23" s="42">
        <f t="shared" si="3"/>
        <v>2593.5</v>
      </c>
      <c r="T23" s="42">
        <f t="shared" si="3"/>
        <v>569.625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24510.075000000001</v>
      </c>
    </row>
    <row r="24" spans="1:25" x14ac:dyDescent="0.15">
      <c r="A24" s="7">
        <f>SUM(A19)</f>
        <v>69</v>
      </c>
      <c r="B24" s="8" t="s">
        <v>10</v>
      </c>
      <c r="C24" s="42">
        <f>SUM(C20*C22)</f>
        <v>783.83999999999992</v>
      </c>
      <c r="D24" s="42">
        <f>SUM(D20*D22)</f>
        <v>0</v>
      </c>
      <c r="E24" s="42">
        <f t="shared" ref="E24:X24" si="4">SUM(E20*E22)</f>
        <v>1100.55</v>
      </c>
      <c r="F24" s="42">
        <f t="shared" si="4"/>
        <v>844.28399999999999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451.26</v>
      </c>
      <c r="N24" s="42">
        <f t="shared" si="4"/>
        <v>0</v>
      </c>
      <c r="O24" s="42">
        <f t="shared" si="4"/>
        <v>2134.86</v>
      </c>
      <c r="P24" s="42">
        <f t="shared" si="4"/>
        <v>45.954000000000001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104.81099999999999</v>
      </c>
      <c r="U24" s="42">
        <f t="shared" si="4"/>
        <v>288.07499999999999</v>
      </c>
      <c r="V24" s="42">
        <f t="shared" si="4"/>
        <v>67.964999999999989</v>
      </c>
      <c r="W24" s="42">
        <f t="shared" si="4"/>
        <v>0</v>
      </c>
      <c r="X24" s="42">
        <f t="shared" si="4"/>
        <v>0</v>
      </c>
      <c r="Y24" s="43">
        <f>SUM(C24:X24)</f>
        <v>5821.5989999999993</v>
      </c>
    </row>
    <row r="25" spans="1:25" x14ac:dyDescent="0.15">
      <c r="A25" s="60" t="s">
        <v>11</v>
      </c>
      <c r="B25" s="61"/>
      <c r="C25" s="44">
        <f>SUM(C23:C24)</f>
        <v>2487.84</v>
      </c>
      <c r="D25" s="44">
        <f t="shared" ref="D25:X25" si="5">+D21*D22</f>
        <v>604.125</v>
      </c>
      <c r="E25" s="44">
        <f t="shared" si="5"/>
        <v>1100.55</v>
      </c>
      <c r="F25" s="44">
        <f t="shared" si="5"/>
        <v>1761.9839999999999</v>
      </c>
      <c r="G25" s="44">
        <f t="shared" si="5"/>
        <v>0</v>
      </c>
      <c r="H25" s="44">
        <f t="shared" si="5"/>
        <v>556.875</v>
      </c>
      <c r="I25" s="44">
        <f t="shared" si="5"/>
        <v>3399.375</v>
      </c>
      <c r="J25" s="44">
        <f t="shared" si="5"/>
        <v>877.5</v>
      </c>
      <c r="K25" s="44">
        <f t="shared" si="5"/>
        <v>3795</v>
      </c>
      <c r="L25" s="44">
        <f t="shared" si="5"/>
        <v>922.5</v>
      </c>
      <c r="M25" s="44">
        <f t="shared" si="5"/>
        <v>451.26</v>
      </c>
      <c r="N25" s="44">
        <f t="shared" si="5"/>
        <v>7389</v>
      </c>
      <c r="O25" s="44">
        <f t="shared" si="5"/>
        <v>2134.86</v>
      </c>
      <c r="P25" s="44">
        <f t="shared" si="5"/>
        <v>45.954000000000001</v>
      </c>
      <c r="Q25" s="44">
        <f t="shared" si="5"/>
        <v>57.375</v>
      </c>
      <c r="R25" s="44">
        <f t="shared" si="5"/>
        <v>1123.5</v>
      </c>
      <c r="S25" s="44">
        <f t="shared" si="5"/>
        <v>2593.5</v>
      </c>
      <c r="T25" s="44">
        <f t="shared" si="5"/>
        <v>674.43600000000004</v>
      </c>
      <c r="U25" s="44">
        <f t="shared" si="5"/>
        <v>288.07499999999999</v>
      </c>
      <c r="V25" s="44">
        <f t="shared" si="5"/>
        <v>67.964999999999989</v>
      </c>
      <c r="W25" s="45">
        <f t="shared" si="5"/>
        <v>0</v>
      </c>
      <c r="X25" s="45">
        <f t="shared" si="5"/>
        <v>0</v>
      </c>
      <c r="Y25" s="43">
        <f>SUM(C25:X25)</f>
        <v>30331.674000000003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106</v>
      </c>
      <c r="D32" s="12">
        <v>106</v>
      </c>
      <c r="E32" s="13"/>
      <c r="F32" s="13"/>
      <c r="G32" s="13"/>
      <c r="H32" s="13"/>
      <c r="I32" s="13"/>
      <c r="J32" s="13"/>
      <c r="P32" s="64">
        <v>43559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2.25" thickBot="1" x14ac:dyDescent="0.2">
      <c r="A34" s="67"/>
      <c r="B34" s="68"/>
      <c r="C34" s="16" t="s">
        <v>42</v>
      </c>
      <c r="D34" s="18" t="s">
        <v>51</v>
      </c>
      <c r="E34" s="18" t="s">
        <v>28</v>
      </c>
      <c r="F34" s="18" t="s">
        <v>29</v>
      </c>
      <c r="G34" s="18" t="s">
        <v>35</v>
      </c>
      <c r="H34" s="18" t="s">
        <v>47</v>
      </c>
      <c r="I34" s="18" t="s">
        <v>30</v>
      </c>
      <c r="J34" s="18" t="s">
        <v>37</v>
      </c>
      <c r="K34" s="18" t="s">
        <v>27</v>
      </c>
      <c r="L34" s="18" t="s">
        <v>38</v>
      </c>
      <c r="M34" s="18" t="s">
        <v>50</v>
      </c>
      <c r="N34" s="18" t="s">
        <v>32</v>
      </c>
      <c r="O34" s="18" t="s">
        <v>61</v>
      </c>
      <c r="P34" s="18" t="s">
        <v>40</v>
      </c>
      <c r="Q34" s="18" t="s">
        <v>95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52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70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125</v>
      </c>
      <c r="C36" s="25"/>
      <c r="D36" s="25"/>
      <c r="E36" s="25"/>
      <c r="F36" s="25"/>
      <c r="G36" s="25">
        <v>25</v>
      </c>
      <c r="H36" s="25"/>
      <c r="I36" s="25">
        <v>18</v>
      </c>
      <c r="J36" s="25" t="s">
        <v>111</v>
      </c>
      <c r="K36" s="25">
        <v>5</v>
      </c>
      <c r="L36" s="25">
        <v>28</v>
      </c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29</v>
      </c>
      <c r="C37" s="25"/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26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45</v>
      </c>
      <c r="C39" s="22"/>
      <c r="D39" s="22">
        <v>10</v>
      </c>
      <c r="E39" s="22"/>
      <c r="F39" s="22"/>
      <c r="G39" s="22"/>
      <c r="H39" s="22"/>
      <c r="I39" s="22"/>
      <c r="J39" s="22"/>
      <c r="K39" s="22">
        <v>4</v>
      </c>
      <c r="L39" s="22"/>
      <c r="M39" s="22">
        <v>40</v>
      </c>
      <c r="N39" s="22">
        <v>30</v>
      </c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98</v>
      </c>
      <c r="C40" s="25"/>
      <c r="D40" s="25"/>
      <c r="E40" s="25">
        <v>12</v>
      </c>
      <c r="F40" s="25"/>
      <c r="G40" s="25"/>
      <c r="H40" s="25">
        <v>250</v>
      </c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76</v>
      </c>
      <c r="C41" s="25">
        <v>60</v>
      </c>
      <c r="D41" s="25"/>
      <c r="E41" s="25"/>
      <c r="F41" s="25">
        <v>10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106</v>
      </c>
      <c r="B47" s="2" t="s">
        <v>16</v>
      </c>
      <c r="C47" s="31">
        <f>SUM(C35:C38)</f>
        <v>50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15</v>
      </c>
      <c r="G47" s="31">
        <f t="shared" si="6"/>
        <v>25</v>
      </c>
      <c r="H47" s="31">
        <f t="shared" si="6"/>
        <v>0</v>
      </c>
      <c r="I47" s="31">
        <f t="shared" si="6"/>
        <v>18</v>
      </c>
      <c r="J47" s="31">
        <f t="shared" si="6"/>
        <v>0</v>
      </c>
      <c r="K47" s="31">
        <f t="shared" si="6"/>
        <v>5</v>
      </c>
      <c r="L47" s="31">
        <f t="shared" si="6"/>
        <v>28</v>
      </c>
      <c r="M47" s="31">
        <f t="shared" si="6"/>
        <v>0</v>
      </c>
      <c r="N47" s="31">
        <f t="shared" si="6"/>
        <v>0</v>
      </c>
      <c r="O47" s="31">
        <f t="shared" si="6"/>
        <v>70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5.3</v>
      </c>
      <c r="D48" s="33">
        <f>+(A47*D47)/1000</f>
        <v>0</v>
      </c>
      <c r="E48" s="33">
        <f>+(A47*E47)/1000</f>
        <v>0</v>
      </c>
      <c r="F48" s="33">
        <f>+(A47*F47)/1000</f>
        <v>1.59</v>
      </c>
      <c r="G48" s="33">
        <f>+(A47*G47)/1000</f>
        <v>2.65</v>
      </c>
      <c r="H48" s="33">
        <f>+(A47*H47)/1000</f>
        <v>0</v>
      </c>
      <c r="I48" s="33">
        <f>+(A47*I47)/1000</f>
        <v>1.9079999999999999</v>
      </c>
      <c r="J48" s="33">
        <f>+(A47*J47)/1000</f>
        <v>0</v>
      </c>
      <c r="K48" s="33">
        <f>+(A47*K47)/1000</f>
        <v>0.53</v>
      </c>
      <c r="L48" s="33">
        <f>+(A47*L47)/1000</f>
        <v>2.968</v>
      </c>
      <c r="M48" s="33">
        <f>+(A47*M47)/1000</f>
        <v>0</v>
      </c>
      <c r="N48" s="33">
        <f>+(A47*N47)/1000</f>
        <v>0</v>
      </c>
      <c r="O48" s="33">
        <f>+(A47*O47)/1000</f>
        <v>7.42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106</v>
      </c>
      <c r="B49" s="4" t="s">
        <v>18</v>
      </c>
      <c r="C49" s="34">
        <f>SUM(C39:C42)</f>
        <v>60</v>
      </c>
      <c r="D49" s="34">
        <f t="shared" ref="D49:X49" si="7">SUM(D39:D42)</f>
        <v>10</v>
      </c>
      <c r="E49" s="34">
        <f t="shared" si="7"/>
        <v>12</v>
      </c>
      <c r="F49" s="34">
        <f t="shared" si="7"/>
        <v>10</v>
      </c>
      <c r="G49" s="34">
        <f t="shared" si="7"/>
        <v>0</v>
      </c>
      <c r="H49" s="34">
        <f t="shared" si="7"/>
        <v>250</v>
      </c>
      <c r="I49" s="34">
        <f t="shared" si="7"/>
        <v>0</v>
      </c>
      <c r="J49" s="34">
        <f t="shared" si="7"/>
        <v>0</v>
      </c>
      <c r="K49" s="34">
        <f t="shared" si="7"/>
        <v>4</v>
      </c>
      <c r="L49" s="34">
        <f t="shared" si="7"/>
        <v>0</v>
      </c>
      <c r="M49" s="34">
        <f t="shared" si="7"/>
        <v>40</v>
      </c>
      <c r="N49" s="34">
        <f t="shared" si="7"/>
        <v>30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6.36</v>
      </c>
      <c r="D50" s="36">
        <f>+(A49*D49)/1000</f>
        <v>1.06</v>
      </c>
      <c r="E50" s="36">
        <f>+(A49*E49)/1000</f>
        <v>1.272</v>
      </c>
      <c r="F50" s="36">
        <f>+(A49*F49)/1000</f>
        <v>1.06</v>
      </c>
      <c r="G50" s="36">
        <f>+(A49*G49)/1000</f>
        <v>0</v>
      </c>
      <c r="H50" s="36">
        <f>+(A49*H49)/1000</f>
        <v>26.5</v>
      </c>
      <c r="I50" s="36">
        <f>+(A49*I49)/1000</f>
        <v>0</v>
      </c>
      <c r="J50" s="36">
        <f>+(A49*J49)/1000</f>
        <v>0</v>
      </c>
      <c r="K50" s="36">
        <f>+(A49*K49)/1000</f>
        <v>0.42399999999999999</v>
      </c>
      <c r="L50" s="36">
        <f>+(A49*L49)/1000</f>
        <v>0</v>
      </c>
      <c r="M50" s="36">
        <f>+(A49*M49)/1000</f>
        <v>4.24</v>
      </c>
      <c r="N50" s="36">
        <f>+(A49*N49)/1000</f>
        <v>3.18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11.66</v>
      </c>
      <c r="D51" s="38">
        <f t="shared" ref="D51:X51" si="8">+D50+D48</f>
        <v>1.06</v>
      </c>
      <c r="E51" s="38">
        <f t="shared" si="8"/>
        <v>1.272</v>
      </c>
      <c r="F51" s="38">
        <f t="shared" si="8"/>
        <v>2.6500000000000004</v>
      </c>
      <c r="G51" s="38">
        <f t="shared" si="8"/>
        <v>2.65</v>
      </c>
      <c r="H51" s="38">
        <f t="shared" si="8"/>
        <v>26.5</v>
      </c>
      <c r="I51" s="38">
        <f t="shared" si="8"/>
        <v>1.9079999999999999</v>
      </c>
      <c r="J51" s="38">
        <f t="shared" si="8"/>
        <v>0</v>
      </c>
      <c r="K51" s="38">
        <f t="shared" si="8"/>
        <v>0.95399999999999996</v>
      </c>
      <c r="L51" s="38">
        <f t="shared" si="8"/>
        <v>2.968</v>
      </c>
      <c r="M51" s="38">
        <f t="shared" si="8"/>
        <v>4.24</v>
      </c>
      <c r="N51" s="38">
        <f t="shared" si="8"/>
        <v>3.18</v>
      </c>
      <c r="O51" s="38">
        <f t="shared" si="8"/>
        <v>7.42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284</v>
      </c>
      <c r="D52" s="40">
        <v>784</v>
      </c>
      <c r="E52" s="40">
        <v>3190</v>
      </c>
      <c r="F52" s="40">
        <v>1748</v>
      </c>
      <c r="G52" s="40">
        <v>390</v>
      </c>
      <c r="H52" s="40">
        <v>167</v>
      </c>
      <c r="I52" s="40">
        <v>297</v>
      </c>
      <c r="J52" s="40">
        <v>51</v>
      </c>
      <c r="K52" s="40">
        <v>537</v>
      </c>
      <c r="L52" s="40">
        <v>222</v>
      </c>
      <c r="M52" s="40">
        <v>194</v>
      </c>
      <c r="N52" s="40">
        <v>217</v>
      </c>
      <c r="O52" s="40">
        <v>495</v>
      </c>
      <c r="P52" s="40">
        <v>153978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106</v>
      </c>
      <c r="B53" s="8" t="s">
        <v>10</v>
      </c>
      <c r="C53" s="42">
        <f>SUM(C48*C52)</f>
        <v>1505.2</v>
      </c>
      <c r="D53" s="42">
        <f>SUM(D48*D52)</f>
        <v>0</v>
      </c>
      <c r="E53" s="42">
        <f t="shared" ref="E53:X53" si="9">SUM(E48*E52)</f>
        <v>0</v>
      </c>
      <c r="F53" s="42">
        <f t="shared" si="9"/>
        <v>2779.32</v>
      </c>
      <c r="G53" s="42">
        <f t="shared" si="9"/>
        <v>1033.5</v>
      </c>
      <c r="H53" s="42">
        <f t="shared" si="9"/>
        <v>0</v>
      </c>
      <c r="I53" s="42">
        <f t="shared" si="9"/>
        <v>566.67599999999993</v>
      </c>
      <c r="J53" s="42">
        <f t="shared" si="9"/>
        <v>0</v>
      </c>
      <c r="K53" s="42">
        <f t="shared" si="9"/>
        <v>284.61</v>
      </c>
      <c r="L53" s="42">
        <f t="shared" si="9"/>
        <v>658.89599999999996</v>
      </c>
      <c r="M53" s="42">
        <f t="shared" si="9"/>
        <v>0</v>
      </c>
      <c r="N53" s="42">
        <f t="shared" si="9"/>
        <v>0</v>
      </c>
      <c r="O53" s="42">
        <f t="shared" si="9"/>
        <v>3672.9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10501.101999999999</v>
      </c>
    </row>
    <row r="54" spans="1:25" x14ac:dyDescent="0.15">
      <c r="A54" s="7">
        <f>SUM(A49)</f>
        <v>106</v>
      </c>
      <c r="B54" s="8" t="s">
        <v>10</v>
      </c>
      <c r="C54" s="42">
        <f>SUM(C50*C52)</f>
        <v>1806.24</v>
      </c>
      <c r="D54" s="42">
        <f>SUM(D50*D52)</f>
        <v>831.04000000000008</v>
      </c>
      <c r="E54" s="42">
        <f t="shared" ref="E54:X54" si="10">SUM(E50*E52)</f>
        <v>4057.68</v>
      </c>
      <c r="F54" s="42">
        <f t="shared" si="10"/>
        <v>1852.88</v>
      </c>
      <c r="G54" s="42">
        <f t="shared" si="10"/>
        <v>0</v>
      </c>
      <c r="H54" s="42">
        <f t="shared" si="10"/>
        <v>4425.5</v>
      </c>
      <c r="I54" s="42">
        <f t="shared" si="10"/>
        <v>0</v>
      </c>
      <c r="J54" s="42">
        <f t="shared" si="10"/>
        <v>0</v>
      </c>
      <c r="K54" s="42">
        <f t="shared" si="10"/>
        <v>227.68799999999999</v>
      </c>
      <c r="L54" s="42">
        <f t="shared" si="10"/>
        <v>0</v>
      </c>
      <c r="M54" s="42">
        <f t="shared" si="10"/>
        <v>822.56000000000006</v>
      </c>
      <c r="N54" s="42">
        <f t="shared" si="10"/>
        <v>690.06000000000006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14713.647999999999</v>
      </c>
    </row>
    <row r="55" spans="1:25" x14ac:dyDescent="0.15">
      <c r="A55" s="60" t="s">
        <v>11</v>
      </c>
      <c r="B55" s="61"/>
      <c r="C55" s="44">
        <f>SUM(C53:C54)</f>
        <v>3311.44</v>
      </c>
      <c r="D55" s="44">
        <f t="shared" ref="D55:X55" si="11">+D51*D52</f>
        <v>831.04000000000008</v>
      </c>
      <c r="E55" s="44">
        <f t="shared" si="11"/>
        <v>4057.68</v>
      </c>
      <c r="F55" s="44">
        <f t="shared" si="11"/>
        <v>4632.2000000000007</v>
      </c>
      <c r="G55" s="44">
        <f t="shared" si="11"/>
        <v>1033.5</v>
      </c>
      <c r="H55" s="44">
        <f t="shared" si="11"/>
        <v>4425.5</v>
      </c>
      <c r="I55" s="44">
        <f t="shared" si="11"/>
        <v>566.67599999999993</v>
      </c>
      <c r="J55" s="44">
        <f t="shared" si="11"/>
        <v>0</v>
      </c>
      <c r="K55" s="44">
        <f t="shared" si="11"/>
        <v>512.298</v>
      </c>
      <c r="L55" s="44">
        <f t="shared" si="11"/>
        <v>658.89599999999996</v>
      </c>
      <c r="M55" s="44">
        <f t="shared" si="11"/>
        <v>822.56000000000006</v>
      </c>
      <c r="N55" s="44">
        <f t="shared" si="11"/>
        <v>690.06000000000006</v>
      </c>
      <c r="O55" s="44">
        <f t="shared" si="11"/>
        <v>3672.9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25214.750000000004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B14" sqref="B1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43560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5.5" thickBot="1" x14ac:dyDescent="0.2">
      <c r="A4" s="67"/>
      <c r="B4" s="68"/>
      <c r="C4" s="16" t="s">
        <v>42</v>
      </c>
      <c r="D4" s="17" t="s">
        <v>28</v>
      </c>
      <c r="E4" s="18" t="s">
        <v>29</v>
      </c>
      <c r="F4" s="18" t="s">
        <v>30</v>
      </c>
      <c r="G4" s="18" t="s">
        <v>65</v>
      </c>
      <c r="H4" s="18" t="s">
        <v>32</v>
      </c>
      <c r="I4" s="19" t="s">
        <v>86</v>
      </c>
      <c r="J4" s="18" t="s">
        <v>48</v>
      </c>
      <c r="K4" s="18" t="s">
        <v>47</v>
      </c>
      <c r="L4" s="18" t="s">
        <v>57</v>
      </c>
      <c r="M4" s="18" t="s">
        <v>54</v>
      </c>
      <c r="N4" s="19" t="s">
        <v>38</v>
      </c>
      <c r="O4" s="18" t="s">
        <v>27</v>
      </c>
      <c r="P4" s="18" t="s">
        <v>39</v>
      </c>
      <c r="Q4" s="18" t="s">
        <v>82</v>
      </c>
      <c r="R4" s="18" t="s">
        <v>40</v>
      </c>
      <c r="S4" s="18" t="s">
        <v>34</v>
      </c>
      <c r="T4" s="18" t="s">
        <v>35</v>
      </c>
      <c r="U4" s="19" t="s">
        <v>153</v>
      </c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43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60</v>
      </c>
      <c r="Q5" s="22">
        <v>50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127</v>
      </c>
      <c r="C6" s="25"/>
      <c r="D6" s="25"/>
      <c r="E6" s="25"/>
      <c r="F6" s="25">
        <v>15</v>
      </c>
      <c r="G6" s="25">
        <v>120</v>
      </c>
      <c r="H6" s="25"/>
      <c r="I6" s="25">
        <v>25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159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128</v>
      </c>
      <c r="C9" s="22"/>
      <c r="D9" s="22"/>
      <c r="E9" s="22"/>
      <c r="F9" s="22"/>
      <c r="G9" s="22"/>
      <c r="H9" s="22">
        <v>15</v>
      </c>
      <c r="I9" s="22"/>
      <c r="J9" s="22">
        <v>30</v>
      </c>
      <c r="K9" s="22"/>
      <c r="L9" s="22">
        <v>5</v>
      </c>
      <c r="M9" s="22"/>
      <c r="N9" s="22"/>
      <c r="O9" s="22">
        <v>7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60</v>
      </c>
      <c r="C10" s="25"/>
      <c r="D10" s="25">
        <v>12</v>
      </c>
      <c r="E10" s="25"/>
      <c r="F10" s="25"/>
      <c r="G10" s="25"/>
      <c r="H10" s="25"/>
      <c r="I10" s="25"/>
      <c r="J10" s="25"/>
      <c r="K10" s="25">
        <v>250</v>
      </c>
      <c r="L10" s="25"/>
      <c r="M10" s="25"/>
      <c r="N10" s="25"/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ht="11.25" thickBot="1" x14ac:dyDescent="0.2">
      <c r="A11" s="73"/>
      <c r="B11" s="30" t="s">
        <v>26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1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thickBot="1" x14ac:dyDescent="0.2">
      <c r="A13" s="72" t="s">
        <v>7</v>
      </c>
      <c r="B13" s="21" t="s">
        <v>29</v>
      </c>
      <c r="C13" s="28"/>
      <c r="D13" s="28"/>
      <c r="E13" s="28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161</v>
      </c>
      <c r="C14" s="25"/>
      <c r="D14" s="25">
        <v>5</v>
      </c>
      <c r="E14" s="25"/>
      <c r="F14" s="25"/>
      <c r="G14" s="25"/>
      <c r="H14" s="25"/>
      <c r="I14" s="25"/>
      <c r="J14" s="25"/>
      <c r="K14" s="25"/>
      <c r="L14" s="25"/>
      <c r="M14" s="25">
        <v>15</v>
      </c>
      <c r="N14" s="25">
        <v>3</v>
      </c>
      <c r="O14" s="25"/>
      <c r="P14" s="25"/>
      <c r="Q14" s="25"/>
      <c r="R14" s="25"/>
      <c r="S14" s="25">
        <v>10</v>
      </c>
      <c r="T14" s="25">
        <v>100</v>
      </c>
      <c r="U14" s="25"/>
      <c r="V14" s="26"/>
      <c r="W14" s="26"/>
      <c r="X14" s="26"/>
      <c r="Y14" s="15"/>
    </row>
    <row r="15" spans="1:25" x14ac:dyDescent="0.15">
      <c r="A15" s="73"/>
      <c r="B15" s="24" t="s">
        <v>42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12</v>
      </c>
      <c r="E17" s="31">
        <f t="shared" si="0"/>
        <v>7</v>
      </c>
      <c r="F17" s="31">
        <f t="shared" si="0"/>
        <v>15</v>
      </c>
      <c r="G17" s="31">
        <f t="shared" si="0"/>
        <v>120</v>
      </c>
      <c r="H17" s="31">
        <f t="shared" si="0"/>
        <v>15</v>
      </c>
      <c r="I17" s="31">
        <f t="shared" si="0"/>
        <v>25</v>
      </c>
      <c r="J17" s="31">
        <f t="shared" si="0"/>
        <v>30</v>
      </c>
      <c r="K17" s="31">
        <f t="shared" si="0"/>
        <v>250</v>
      </c>
      <c r="L17" s="31">
        <f t="shared" si="0"/>
        <v>5</v>
      </c>
      <c r="M17" s="31">
        <f t="shared" si="0"/>
        <v>0</v>
      </c>
      <c r="N17" s="31">
        <f t="shared" si="0"/>
        <v>0</v>
      </c>
      <c r="O17" s="31">
        <f t="shared" si="0"/>
        <v>7</v>
      </c>
      <c r="P17" s="31">
        <f t="shared" si="0"/>
        <v>60</v>
      </c>
      <c r="Q17" s="31">
        <f t="shared" si="0"/>
        <v>50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1.2E-2</v>
      </c>
      <c r="E18" s="33">
        <f>+(A17*E17)/1000</f>
        <v>7.0000000000000001E-3</v>
      </c>
      <c r="F18" s="33">
        <f>+(A17*F17)/1000</f>
        <v>1.4999999999999999E-2</v>
      </c>
      <c r="G18" s="33">
        <f>+(A17*G17)/1000</f>
        <v>0.12</v>
      </c>
      <c r="H18" s="33">
        <f>+(A17*H17)/1000</f>
        <v>1.4999999999999999E-2</v>
      </c>
      <c r="I18" s="33">
        <f>+(A17*I17)/1000</f>
        <v>2.5000000000000001E-2</v>
      </c>
      <c r="J18" s="33">
        <f>+(A17*J17)/1000</f>
        <v>0.03</v>
      </c>
      <c r="K18" s="33">
        <f>+(A17*K17)/1000</f>
        <v>0.25</v>
      </c>
      <c r="L18" s="33">
        <f>+(A17*L17)/1000</f>
        <v>5.0000000000000001E-3</v>
      </c>
      <c r="M18" s="33">
        <f>+(A17*M17)/1000</f>
        <v>0</v>
      </c>
      <c r="N18" s="33">
        <f>+(A17*N17)/1000</f>
        <v>0</v>
      </c>
      <c r="O18" s="33">
        <f>+(A17*O17)/1000</f>
        <v>7.0000000000000001E-3</v>
      </c>
      <c r="P18" s="33">
        <f>+(A17*P17)/1000</f>
        <v>0.06</v>
      </c>
      <c r="Q18" s="33">
        <f>+(A17*Q17)/1000</f>
        <v>0.05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15</v>
      </c>
      <c r="N19" s="34">
        <f>SUM(N13:N16)</f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10</v>
      </c>
      <c r="T19" s="34">
        <f t="shared" si="1"/>
        <v>100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1.4999999999999999E-2</v>
      </c>
      <c r="N20" s="36">
        <f>+(A19*N19)/1000</f>
        <v>3.0000000000000001E-3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0.01</v>
      </c>
      <c r="T20" s="36">
        <f>+(A19*T19)/1000</f>
        <v>0.1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1.7000000000000001E-2</v>
      </c>
      <c r="E21" s="38">
        <f t="shared" si="2"/>
        <v>1.4E-2</v>
      </c>
      <c r="F21" s="38">
        <f t="shared" si="2"/>
        <v>1.4999999999999999E-2</v>
      </c>
      <c r="G21" s="38">
        <f t="shared" si="2"/>
        <v>0.12</v>
      </c>
      <c r="H21" s="38">
        <f t="shared" si="2"/>
        <v>1.4999999999999999E-2</v>
      </c>
      <c r="I21" s="38">
        <f t="shared" si="2"/>
        <v>2.5000000000000001E-2</v>
      </c>
      <c r="J21" s="38">
        <f t="shared" si="2"/>
        <v>0.03</v>
      </c>
      <c r="K21" s="38">
        <f t="shared" si="2"/>
        <v>0.25</v>
      </c>
      <c r="L21" s="38">
        <f t="shared" si="2"/>
        <v>5.0000000000000001E-3</v>
      </c>
      <c r="M21" s="38">
        <f t="shared" si="2"/>
        <v>1.4999999999999999E-2</v>
      </c>
      <c r="N21" s="38">
        <f t="shared" si="2"/>
        <v>3.0000000000000001E-3</v>
      </c>
      <c r="O21" s="38">
        <f t="shared" si="2"/>
        <v>7.0000000000000001E-3</v>
      </c>
      <c r="P21" s="38">
        <f t="shared" si="2"/>
        <v>0.06</v>
      </c>
      <c r="Q21" s="38">
        <f t="shared" si="2"/>
        <v>0.05</v>
      </c>
      <c r="R21" s="38">
        <f t="shared" si="2"/>
        <v>5.0000000000000001E-3</v>
      </c>
      <c r="S21" s="38">
        <f t="shared" si="2"/>
        <v>0.01</v>
      </c>
      <c r="T21" s="38">
        <f t="shared" si="2"/>
        <v>0.1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284</v>
      </c>
      <c r="D22" s="40">
        <v>3190</v>
      </c>
      <c r="E22" s="40">
        <v>1748</v>
      </c>
      <c r="F22" s="40">
        <v>297</v>
      </c>
      <c r="G22" s="40">
        <v>400</v>
      </c>
      <c r="H22" s="40">
        <v>217</v>
      </c>
      <c r="I22" s="40">
        <v>820</v>
      </c>
      <c r="J22" s="40">
        <v>3184</v>
      </c>
      <c r="K22" s="40">
        <v>167</v>
      </c>
      <c r="L22" s="40">
        <v>194</v>
      </c>
      <c r="M22" s="40">
        <v>230</v>
      </c>
      <c r="N22" s="40">
        <v>222</v>
      </c>
      <c r="O22" s="40">
        <v>537</v>
      </c>
      <c r="P22" s="40">
        <v>214</v>
      </c>
      <c r="Q22" s="40">
        <v>594</v>
      </c>
      <c r="R22" s="40">
        <v>153</v>
      </c>
      <c r="S22" s="40">
        <v>920</v>
      </c>
      <c r="T22" s="40">
        <v>390</v>
      </c>
      <c r="U22" s="40">
        <v>51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22.72</v>
      </c>
      <c r="D23" s="42">
        <f>SUM(D18*D22)</f>
        <v>38.28</v>
      </c>
      <c r="E23" s="42">
        <f t="shared" ref="E23:X23" si="3">SUM(E18*E22)</f>
        <v>12.236000000000001</v>
      </c>
      <c r="F23" s="42">
        <f t="shared" si="3"/>
        <v>4.4550000000000001</v>
      </c>
      <c r="G23" s="42">
        <f t="shared" si="3"/>
        <v>48</v>
      </c>
      <c r="H23" s="42">
        <f t="shared" si="3"/>
        <v>3.2549999999999999</v>
      </c>
      <c r="I23" s="42">
        <f t="shared" si="3"/>
        <v>20.5</v>
      </c>
      <c r="J23" s="42">
        <f t="shared" si="3"/>
        <v>95.52</v>
      </c>
      <c r="K23" s="42">
        <f t="shared" si="3"/>
        <v>41.75</v>
      </c>
      <c r="L23" s="42">
        <f t="shared" si="3"/>
        <v>0.97</v>
      </c>
      <c r="M23" s="42">
        <f t="shared" si="3"/>
        <v>0</v>
      </c>
      <c r="N23" s="42">
        <f t="shared" si="3"/>
        <v>0</v>
      </c>
      <c r="O23" s="42">
        <f t="shared" si="3"/>
        <v>3.7589999999999999</v>
      </c>
      <c r="P23" s="42">
        <f t="shared" si="3"/>
        <v>12.84</v>
      </c>
      <c r="Q23" s="42">
        <f t="shared" si="3"/>
        <v>29.700000000000003</v>
      </c>
      <c r="R23" s="42">
        <f t="shared" si="3"/>
        <v>0.76500000000000001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334.75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11.36</v>
      </c>
      <c r="D24" s="42">
        <f>SUM(D20*D22)</f>
        <v>15.950000000000001</v>
      </c>
      <c r="E24" s="42">
        <f t="shared" ref="E24:X24" si="4">SUM(E20*E22)</f>
        <v>12.236000000000001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3.4499999999999997</v>
      </c>
      <c r="N24" s="42">
        <f t="shared" si="4"/>
        <v>0.66600000000000004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9.2000000000000011</v>
      </c>
      <c r="T24" s="42">
        <f t="shared" si="4"/>
        <v>39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91.862000000000009</v>
      </c>
    </row>
    <row r="25" spans="1:25" x14ac:dyDescent="0.15">
      <c r="A25" s="60" t="s">
        <v>11</v>
      </c>
      <c r="B25" s="61"/>
      <c r="C25" s="44">
        <f>SUM(C23:C24)</f>
        <v>34.08</v>
      </c>
      <c r="D25" s="44">
        <f t="shared" ref="D25:X25" si="5">+D21*D22</f>
        <v>54.230000000000004</v>
      </c>
      <c r="E25" s="44">
        <f t="shared" si="5"/>
        <v>24.472000000000001</v>
      </c>
      <c r="F25" s="44">
        <f t="shared" si="5"/>
        <v>4.4550000000000001</v>
      </c>
      <c r="G25" s="44">
        <f t="shared" si="5"/>
        <v>48</v>
      </c>
      <c r="H25" s="44">
        <f t="shared" si="5"/>
        <v>3.2549999999999999</v>
      </c>
      <c r="I25" s="44">
        <f t="shared" si="5"/>
        <v>20.5</v>
      </c>
      <c r="J25" s="44">
        <f t="shared" si="5"/>
        <v>95.52</v>
      </c>
      <c r="K25" s="44">
        <f t="shared" si="5"/>
        <v>41.75</v>
      </c>
      <c r="L25" s="44">
        <f t="shared" si="5"/>
        <v>0.97</v>
      </c>
      <c r="M25" s="44">
        <f t="shared" si="5"/>
        <v>3.4499999999999997</v>
      </c>
      <c r="N25" s="44">
        <f t="shared" si="5"/>
        <v>0.66600000000000004</v>
      </c>
      <c r="O25" s="44">
        <f t="shared" si="5"/>
        <v>3.7589999999999999</v>
      </c>
      <c r="P25" s="44">
        <f t="shared" si="5"/>
        <v>12.84</v>
      </c>
      <c r="Q25" s="44">
        <f t="shared" si="5"/>
        <v>29.700000000000003</v>
      </c>
      <c r="R25" s="44">
        <f t="shared" si="5"/>
        <v>0.76500000000000001</v>
      </c>
      <c r="S25" s="44">
        <f t="shared" si="5"/>
        <v>9.2000000000000011</v>
      </c>
      <c r="T25" s="44">
        <f t="shared" si="5"/>
        <v>39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426.61199999999997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43560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1.5" thickBot="1" x14ac:dyDescent="0.2">
      <c r="A34" s="67"/>
      <c r="B34" s="68"/>
      <c r="C34" s="16" t="s">
        <v>42</v>
      </c>
      <c r="D34" s="18" t="s">
        <v>27</v>
      </c>
      <c r="E34" s="18" t="s">
        <v>28</v>
      </c>
      <c r="F34" s="18" t="s">
        <v>29</v>
      </c>
      <c r="G34" s="18" t="s">
        <v>47</v>
      </c>
      <c r="H34" s="18" t="s">
        <v>35</v>
      </c>
      <c r="I34" s="18" t="s">
        <v>34</v>
      </c>
      <c r="J34" s="18" t="s">
        <v>99</v>
      </c>
      <c r="K34" s="18" t="s">
        <v>54</v>
      </c>
      <c r="L34" s="18" t="s">
        <v>153</v>
      </c>
      <c r="M34" s="18" t="s">
        <v>61</v>
      </c>
      <c r="N34" s="18" t="s">
        <v>40</v>
      </c>
      <c r="O34" s="18" t="s">
        <v>38</v>
      </c>
      <c r="P34" s="18" t="s">
        <v>41</v>
      </c>
      <c r="Q34" s="18" t="s">
        <v>58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55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160</v>
      </c>
      <c r="C36" s="25"/>
      <c r="D36" s="25">
        <v>3</v>
      </c>
      <c r="E36" s="25"/>
      <c r="F36" s="25"/>
      <c r="G36" s="25">
        <v>80</v>
      </c>
      <c r="H36" s="25"/>
      <c r="I36" s="25"/>
      <c r="J36" s="25"/>
      <c r="K36" s="25"/>
      <c r="L36" s="25"/>
      <c r="M36" s="25"/>
      <c r="N36" s="25"/>
      <c r="O36" s="25"/>
      <c r="P36" s="25"/>
      <c r="Q36" s="25">
        <v>20</v>
      </c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62</v>
      </c>
      <c r="C37" s="25">
        <v>70</v>
      </c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87</v>
      </c>
      <c r="C39" s="22"/>
      <c r="D39" s="22"/>
      <c r="E39" s="22">
        <v>3</v>
      </c>
      <c r="F39" s="22"/>
      <c r="G39" s="22"/>
      <c r="H39" s="22">
        <v>110</v>
      </c>
      <c r="I39" s="22">
        <v>5</v>
      </c>
      <c r="J39" s="22"/>
      <c r="K39" s="22">
        <v>20</v>
      </c>
      <c r="L39" s="22"/>
      <c r="M39" s="22"/>
      <c r="N39" s="22"/>
      <c r="O39" s="22">
        <v>3</v>
      </c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126</v>
      </c>
      <c r="C40" s="25"/>
      <c r="D40" s="25">
        <v>15</v>
      </c>
      <c r="E40" s="25"/>
      <c r="F40" s="25"/>
      <c r="G40" s="25"/>
      <c r="H40" s="25"/>
      <c r="I40" s="25"/>
      <c r="J40" s="25">
        <v>45</v>
      </c>
      <c r="K40" s="25"/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44</v>
      </c>
      <c r="C41" s="25"/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 t="s">
        <v>46</v>
      </c>
      <c r="C42" s="28">
        <v>50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3</v>
      </c>
      <c r="E47" s="31">
        <f t="shared" si="6"/>
        <v>0</v>
      </c>
      <c r="F47" s="31">
        <f t="shared" si="6"/>
        <v>15</v>
      </c>
      <c r="G47" s="31">
        <f t="shared" si="6"/>
        <v>80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55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20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3.0000000000000001E-3</v>
      </c>
      <c r="E48" s="33">
        <f>+(A47*E47)/1000</f>
        <v>0</v>
      </c>
      <c r="F48" s="33">
        <f>+(A47*F47)/1000</f>
        <v>1.4999999999999999E-2</v>
      </c>
      <c r="G48" s="33">
        <f>+(A47*G47)/1000</f>
        <v>0.08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5.5E-2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0.02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50</v>
      </c>
      <c r="D49" s="34">
        <f t="shared" ref="D49:X49" si="7">SUM(D39:D42)</f>
        <v>15</v>
      </c>
      <c r="E49" s="34">
        <f t="shared" si="7"/>
        <v>3</v>
      </c>
      <c r="F49" s="34">
        <f t="shared" si="7"/>
        <v>15</v>
      </c>
      <c r="G49" s="34">
        <f t="shared" si="7"/>
        <v>0</v>
      </c>
      <c r="H49" s="34">
        <f t="shared" si="7"/>
        <v>110</v>
      </c>
      <c r="I49" s="34">
        <f t="shared" si="7"/>
        <v>5</v>
      </c>
      <c r="J49" s="34">
        <f t="shared" si="7"/>
        <v>45</v>
      </c>
      <c r="K49" s="34">
        <f t="shared" si="7"/>
        <v>20</v>
      </c>
      <c r="L49" s="34">
        <f t="shared" si="7"/>
        <v>0</v>
      </c>
      <c r="M49" s="34">
        <f t="shared" si="7"/>
        <v>0</v>
      </c>
      <c r="N49" s="34">
        <f t="shared" si="7"/>
        <v>3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0.05</v>
      </c>
      <c r="D50" s="36">
        <f>+(A49*D49)/1000</f>
        <v>1.4999999999999999E-2</v>
      </c>
      <c r="E50" s="36">
        <f>+(A49*E49)/1000</f>
        <v>3.0000000000000001E-3</v>
      </c>
      <c r="F50" s="36">
        <f>+(A49*F49)/1000</f>
        <v>1.4999999999999999E-2</v>
      </c>
      <c r="G50" s="36">
        <f>+(A49*G49)/1000</f>
        <v>0</v>
      </c>
      <c r="H50" s="36">
        <f>+(A49*H49)/1000</f>
        <v>0.11</v>
      </c>
      <c r="I50" s="36">
        <f>+(A49*I49)/1000</f>
        <v>5.0000000000000001E-3</v>
      </c>
      <c r="J50" s="36">
        <f>+(A49*J49)/1000</f>
        <v>4.4999999999999998E-2</v>
      </c>
      <c r="K50" s="36">
        <f>+(A49*K49)/1000</f>
        <v>0.02</v>
      </c>
      <c r="L50" s="36">
        <f>+(A49*L49)/1000</f>
        <v>0</v>
      </c>
      <c r="M50" s="36">
        <f>+(A49*M49)/1000</f>
        <v>0</v>
      </c>
      <c r="N50" s="36">
        <f>+(A49*N49)/1000</f>
        <v>3.0000000000000001E-3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0.12000000000000001</v>
      </c>
      <c r="D51" s="38">
        <f t="shared" ref="D51:X51" si="8">+D50+D48</f>
        <v>1.7999999999999999E-2</v>
      </c>
      <c r="E51" s="38">
        <f t="shared" si="8"/>
        <v>3.0000000000000001E-3</v>
      </c>
      <c r="F51" s="38">
        <f t="shared" si="8"/>
        <v>0.03</v>
      </c>
      <c r="G51" s="38">
        <f t="shared" si="8"/>
        <v>0.08</v>
      </c>
      <c r="H51" s="38">
        <f t="shared" si="8"/>
        <v>0.11</v>
      </c>
      <c r="I51" s="38">
        <f t="shared" si="8"/>
        <v>5.0000000000000001E-3</v>
      </c>
      <c r="J51" s="38">
        <f t="shared" si="8"/>
        <v>4.4999999999999998E-2</v>
      </c>
      <c r="K51" s="38">
        <f t="shared" si="8"/>
        <v>0.02</v>
      </c>
      <c r="L51" s="38">
        <f t="shared" si="8"/>
        <v>0</v>
      </c>
      <c r="M51" s="38">
        <f t="shared" si="8"/>
        <v>5.5E-2</v>
      </c>
      <c r="N51" s="38">
        <f t="shared" si="8"/>
        <v>3.0000000000000001E-3</v>
      </c>
      <c r="O51" s="38">
        <f t="shared" si="8"/>
        <v>3.0000000000000001E-3</v>
      </c>
      <c r="P51" s="38">
        <f t="shared" si="8"/>
        <v>0</v>
      </c>
      <c r="Q51" s="38">
        <f t="shared" si="8"/>
        <v>0.02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284</v>
      </c>
      <c r="D52" s="40">
        <v>537</v>
      </c>
      <c r="E52" s="40">
        <v>3190</v>
      </c>
      <c r="F52" s="40">
        <v>1748</v>
      </c>
      <c r="G52" s="40">
        <v>167</v>
      </c>
      <c r="H52" s="40">
        <v>390</v>
      </c>
      <c r="I52" s="40">
        <v>920</v>
      </c>
      <c r="J52" s="40">
        <v>246</v>
      </c>
      <c r="K52" s="40">
        <v>230</v>
      </c>
      <c r="L52" s="40">
        <v>51</v>
      </c>
      <c r="M52" s="40">
        <v>495</v>
      </c>
      <c r="N52" s="40">
        <v>153</v>
      </c>
      <c r="O52" s="40">
        <v>222</v>
      </c>
      <c r="P52" s="40">
        <v>147</v>
      </c>
      <c r="Q52" s="40">
        <v>559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19.880000000000003</v>
      </c>
      <c r="D53" s="42">
        <f>SUM(D48*D52)</f>
        <v>1.611</v>
      </c>
      <c r="E53" s="42">
        <f t="shared" ref="E53:X53" si="9">SUM(E48*E52)</f>
        <v>0</v>
      </c>
      <c r="F53" s="42">
        <f t="shared" si="9"/>
        <v>26.22</v>
      </c>
      <c r="G53" s="42">
        <f t="shared" si="9"/>
        <v>13.36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27.225000000000001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11.18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99.475999999999999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14.200000000000001</v>
      </c>
      <c r="D54" s="42">
        <f>SUM(D50*D52)</f>
        <v>8.0549999999999997</v>
      </c>
      <c r="E54" s="42">
        <f t="shared" ref="E54:X54" si="10">SUM(E50*E52)</f>
        <v>9.57</v>
      </c>
      <c r="F54" s="42">
        <f t="shared" si="10"/>
        <v>26.22</v>
      </c>
      <c r="G54" s="42">
        <f t="shared" si="10"/>
        <v>0</v>
      </c>
      <c r="H54" s="42">
        <f t="shared" si="10"/>
        <v>42.9</v>
      </c>
      <c r="I54" s="42">
        <f t="shared" si="10"/>
        <v>4.6000000000000005</v>
      </c>
      <c r="J54" s="42">
        <f t="shared" si="10"/>
        <v>11.07</v>
      </c>
      <c r="K54" s="42">
        <f t="shared" si="10"/>
        <v>4.6000000000000005</v>
      </c>
      <c r="L54" s="42">
        <f t="shared" si="10"/>
        <v>0</v>
      </c>
      <c r="M54" s="42">
        <f t="shared" si="10"/>
        <v>0</v>
      </c>
      <c r="N54" s="42">
        <f t="shared" si="10"/>
        <v>0.45900000000000002</v>
      </c>
      <c r="O54" s="42">
        <f t="shared" si="10"/>
        <v>0.66600000000000004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122.33999999999997</v>
      </c>
    </row>
    <row r="55" spans="1:25" x14ac:dyDescent="0.15">
      <c r="A55" s="60" t="s">
        <v>11</v>
      </c>
      <c r="B55" s="61"/>
      <c r="C55" s="44">
        <f>SUM(C53:C54)</f>
        <v>34.080000000000005</v>
      </c>
      <c r="D55" s="44">
        <f t="shared" ref="D55:X55" si="11">+D51*D52</f>
        <v>9.6659999999999986</v>
      </c>
      <c r="E55" s="44">
        <f t="shared" si="11"/>
        <v>9.57</v>
      </c>
      <c r="F55" s="44">
        <f t="shared" si="11"/>
        <v>52.44</v>
      </c>
      <c r="G55" s="44">
        <f t="shared" si="11"/>
        <v>13.36</v>
      </c>
      <c r="H55" s="44">
        <f t="shared" si="11"/>
        <v>42.9</v>
      </c>
      <c r="I55" s="44">
        <f t="shared" si="11"/>
        <v>4.6000000000000005</v>
      </c>
      <c r="J55" s="44">
        <f t="shared" si="11"/>
        <v>11.07</v>
      </c>
      <c r="K55" s="44">
        <f t="shared" si="11"/>
        <v>4.6000000000000005</v>
      </c>
      <c r="L55" s="44">
        <f t="shared" si="11"/>
        <v>0</v>
      </c>
      <c r="M55" s="44">
        <f t="shared" si="11"/>
        <v>27.225000000000001</v>
      </c>
      <c r="N55" s="44">
        <f t="shared" si="11"/>
        <v>0.45900000000000002</v>
      </c>
      <c r="O55" s="44">
        <f t="shared" si="11"/>
        <v>0.66600000000000004</v>
      </c>
      <c r="P55" s="44">
        <f t="shared" si="11"/>
        <v>0</v>
      </c>
      <c r="Q55" s="44">
        <f t="shared" si="11"/>
        <v>11.18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221.81599999999997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37" workbookViewId="0">
      <selection activeCell="K40" sqref="K40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43563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77.25" thickBot="1" x14ac:dyDescent="0.2">
      <c r="A4" s="67"/>
      <c r="B4" s="68"/>
      <c r="C4" s="16" t="s">
        <v>42</v>
      </c>
      <c r="D4" s="17" t="s">
        <v>27</v>
      </c>
      <c r="E4" s="18" t="s">
        <v>29</v>
      </c>
      <c r="F4" s="18" t="s">
        <v>30</v>
      </c>
      <c r="G4" s="18" t="s">
        <v>53</v>
      </c>
      <c r="H4" s="18" t="s">
        <v>48</v>
      </c>
      <c r="I4" s="19" t="s">
        <v>28</v>
      </c>
      <c r="J4" s="18" t="s">
        <v>129</v>
      </c>
      <c r="K4" s="18" t="s">
        <v>38</v>
      </c>
      <c r="L4" s="18" t="s">
        <v>47</v>
      </c>
      <c r="M4" s="18" t="s">
        <v>57</v>
      </c>
      <c r="N4" s="19" t="s">
        <v>163</v>
      </c>
      <c r="O4" s="18" t="s">
        <v>32</v>
      </c>
      <c r="P4" s="18" t="s">
        <v>39</v>
      </c>
      <c r="Q4" s="18" t="s">
        <v>82</v>
      </c>
      <c r="R4" s="18" t="s">
        <v>40</v>
      </c>
      <c r="S4" s="18" t="s">
        <v>36</v>
      </c>
      <c r="T4" s="18" t="s">
        <v>35</v>
      </c>
      <c r="U4" s="19"/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43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60</v>
      </c>
      <c r="Q5" s="22">
        <v>60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130</v>
      </c>
      <c r="C6" s="25"/>
      <c r="D6" s="25"/>
      <c r="E6" s="25"/>
      <c r="F6" s="25"/>
      <c r="G6" s="25">
        <v>1</v>
      </c>
      <c r="H6" s="25"/>
      <c r="I6" s="25">
        <v>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64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32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>
        <v>40</v>
      </c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131</v>
      </c>
      <c r="C10" s="25"/>
      <c r="D10" s="25"/>
      <c r="E10" s="25"/>
      <c r="F10" s="25"/>
      <c r="G10" s="25"/>
      <c r="H10" s="25">
        <v>40</v>
      </c>
      <c r="I10" s="25">
        <v>8</v>
      </c>
      <c r="J10" s="25">
        <v>25</v>
      </c>
      <c r="K10" s="25">
        <v>3</v>
      </c>
      <c r="L10" s="25">
        <v>20</v>
      </c>
      <c r="M10" s="25">
        <v>5</v>
      </c>
      <c r="N10" s="25"/>
      <c r="O10" s="25">
        <v>10</v>
      </c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29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46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162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f>1/10</f>
        <v>0.1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35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>
        <v>50</v>
      </c>
      <c r="U14" s="25"/>
      <c r="V14" s="26"/>
      <c r="W14" s="26"/>
      <c r="X14" s="26"/>
      <c r="Y14" s="15"/>
    </row>
    <row r="15" spans="1:25" x14ac:dyDescent="0.15">
      <c r="A15" s="73"/>
      <c r="B15" s="24" t="s">
        <v>106</v>
      </c>
      <c r="C15" s="25"/>
      <c r="D15" s="25">
        <v>15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>
        <v>50</v>
      </c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42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20</v>
      </c>
      <c r="G17" s="31">
        <f t="shared" si="0"/>
        <v>1</v>
      </c>
      <c r="H17" s="31">
        <f t="shared" si="0"/>
        <v>40</v>
      </c>
      <c r="I17" s="31">
        <f t="shared" si="0"/>
        <v>13</v>
      </c>
      <c r="J17" s="31">
        <f t="shared" si="0"/>
        <v>25</v>
      </c>
      <c r="K17" s="31">
        <f t="shared" si="0"/>
        <v>3</v>
      </c>
      <c r="L17" s="31">
        <f t="shared" si="0"/>
        <v>20</v>
      </c>
      <c r="M17" s="31">
        <f t="shared" si="0"/>
        <v>5</v>
      </c>
      <c r="N17" s="31">
        <f t="shared" si="0"/>
        <v>0</v>
      </c>
      <c r="O17" s="31">
        <f t="shared" si="0"/>
        <v>50</v>
      </c>
      <c r="P17" s="31">
        <f t="shared" si="0"/>
        <v>60</v>
      </c>
      <c r="Q17" s="31">
        <f t="shared" si="0"/>
        <v>60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1.4E-2</v>
      </c>
      <c r="F18" s="33">
        <f>+(A17*F17)/1000</f>
        <v>0.02</v>
      </c>
      <c r="G18" s="33">
        <f>+(A17*G17)</f>
        <v>1</v>
      </c>
      <c r="H18" s="33">
        <f>+(A17*H17)/1000</f>
        <v>0.04</v>
      </c>
      <c r="I18" s="33">
        <f>+(A17*I17)/1000</f>
        <v>1.2999999999999999E-2</v>
      </c>
      <c r="J18" s="33">
        <f>+(A17*J17)/1000</f>
        <v>2.5000000000000001E-2</v>
      </c>
      <c r="K18" s="33">
        <f>+(A17*K17)/1000</f>
        <v>3.0000000000000001E-3</v>
      </c>
      <c r="L18" s="33">
        <f>+(A17*L17)/1000</f>
        <v>0.02</v>
      </c>
      <c r="M18" s="33">
        <f>+(A17*M17)/1000</f>
        <v>5.0000000000000001E-3</v>
      </c>
      <c r="N18" s="33">
        <f>+(A17*N17)/1000</f>
        <v>0</v>
      </c>
      <c r="O18" s="33">
        <f>+(A17*O17)/1000</f>
        <v>0.05</v>
      </c>
      <c r="P18" s="33">
        <f>+(A17*P17)/1000</f>
        <v>0.06</v>
      </c>
      <c r="Q18" s="33">
        <f>+(A17*Q17)/1000</f>
        <v>0.06</v>
      </c>
      <c r="R18" s="33">
        <f>+(A17*R17)/1000</f>
        <v>5.0000000000000001E-3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0.1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50</v>
      </c>
      <c r="T19" s="34">
        <f t="shared" si="1"/>
        <v>50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</f>
        <v>0.1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0.05</v>
      </c>
      <c r="T20" s="36">
        <f>+(A19*T19)/1000</f>
        <v>0.05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1.4E-2</v>
      </c>
      <c r="F21" s="38">
        <f t="shared" si="2"/>
        <v>0.02</v>
      </c>
      <c r="G21" s="38">
        <f t="shared" si="2"/>
        <v>1</v>
      </c>
      <c r="H21" s="38">
        <f t="shared" si="2"/>
        <v>0.04</v>
      </c>
      <c r="I21" s="38">
        <f t="shared" si="2"/>
        <v>1.2999999999999999E-2</v>
      </c>
      <c r="J21" s="38">
        <f t="shared" si="2"/>
        <v>2.5000000000000001E-2</v>
      </c>
      <c r="K21" s="38">
        <f t="shared" si="2"/>
        <v>3.0000000000000001E-3</v>
      </c>
      <c r="L21" s="38">
        <f t="shared" si="2"/>
        <v>0.02</v>
      </c>
      <c r="M21" s="38">
        <f t="shared" si="2"/>
        <v>5.0000000000000001E-3</v>
      </c>
      <c r="N21" s="38">
        <f t="shared" si="2"/>
        <v>0.1</v>
      </c>
      <c r="O21" s="38">
        <f t="shared" si="2"/>
        <v>0.05</v>
      </c>
      <c r="P21" s="38">
        <f t="shared" si="2"/>
        <v>0.06</v>
      </c>
      <c r="Q21" s="38">
        <f t="shared" si="2"/>
        <v>0.06</v>
      </c>
      <c r="R21" s="38">
        <f t="shared" si="2"/>
        <v>5.0000000000000001E-3</v>
      </c>
      <c r="S21" s="38">
        <f t="shared" si="2"/>
        <v>0.05</v>
      </c>
      <c r="T21" s="38">
        <f t="shared" si="2"/>
        <v>0.05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248</v>
      </c>
      <c r="D22" s="40">
        <v>574</v>
      </c>
      <c r="E22" s="40">
        <v>1584</v>
      </c>
      <c r="F22" s="40">
        <v>360</v>
      </c>
      <c r="G22" s="40">
        <v>59</v>
      </c>
      <c r="H22" s="40">
        <v>2874</v>
      </c>
      <c r="I22" s="40">
        <v>4320</v>
      </c>
      <c r="J22" s="40">
        <v>474</v>
      </c>
      <c r="K22" s="40">
        <v>198</v>
      </c>
      <c r="L22" s="40">
        <v>167</v>
      </c>
      <c r="M22" s="40">
        <v>216</v>
      </c>
      <c r="N22" s="40">
        <v>147</v>
      </c>
      <c r="O22" s="40">
        <v>219</v>
      </c>
      <c r="P22" s="40">
        <v>198</v>
      </c>
      <c r="Q22" s="40">
        <v>504</v>
      </c>
      <c r="R22" s="40">
        <v>145</v>
      </c>
      <c r="S22" s="40">
        <v>240</v>
      </c>
      <c r="T22" s="40">
        <v>264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19.84</v>
      </c>
      <c r="D23" s="42">
        <f>SUM(D18*D22)</f>
        <v>0</v>
      </c>
      <c r="E23" s="42">
        <f t="shared" ref="E23:X23" si="3">SUM(E18*E22)</f>
        <v>22.176000000000002</v>
      </c>
      <c r="F23" s="42">
        <f t="shared" si="3"/>
        <v>7.2</v>
      </c>
      <c r="G23" s="42">
        <f t="shared" si="3"/>
        <v>59</v>
      </c>
      <c r="H23" s="42">
        <f t="shared" si="3"/>
        <v>114.96000000000001</v>
      </c>
      <c r="I23" s="42">
        <f t="shared" si="3"/>
        <v>56.16</v>
      </c>
      <c r="J23" s="42">
        <f t="shared" si="3"/>
        <v>11.850000000000001</v>
      </c>
      <c r="K23" s="42">
        <f t="shared" si="3"/>
        <v>0.59399999999999997</v>
      </c>
      <c r="L23" s="42">
        <f t="shared" si="3"/>
        <v>3.34</v>
      </c>
      <c r="M23" s="42">
        <f t="shared" si="3"/>
        <v>1.08</v>
      </c>
      <c r="N23" s="42">
        <f t="shared" si="3"/>
        <v>0</v>
      </c>
      <c r="O23" s="42">
        <f t="shared" si="3"/>
        <v>10.950000000000001</v>
      </c>
      <c r="P23" s="42">
        <f t="shared" si="3"/>
        <v>11.879999999999999</v>
      </c>
      <c r="Q23" s="42">
        <f t="shared" si="3"/>
        <v>30.24</v>
      </c>
      <c r="R23" s="42">
        <f t="shared" si="3"/>
        <v>0.72499999999999998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349.995</v>
      </c>
    </row>
    <row r="24" spans="1:25" x14ac:dyDescent="0.15">
      <c r="A24" s="7">
        <f>SUM(A19)</f>
        <v>1</v>
      </c>
      <c r="B24" s="8" t="s">
        <v>10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14.700000000000001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12</v>
      </c>
      <c r="T24" s="42">
        <f t="shared" si="4"/>
        <v>13.200000000000001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58.430000000000007</v>
      </c>
    </row>
    <row r="25" spans="1:25" x14ac:dyDescent="0.15">
      <c r="A25" s="60" t="s">
        <v>11</v>
      </c>
      <c r="B25" s="61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22.176000000000002</v>
      </c>
      <c r="F25" s="44">
        <f t="shared" si="5"/>
        <v>7.2</v>
      </c>
      <c r="G25" s="44">
        <f t="shared" si="5"/>
        <v>59</v>
      </c>
      <c r="H25" s="44">
        <f t="shared" si="5"/>
        <v>114.96000000000001</v>
      </c>
      <c r="I25" s="44">
        <f t="shared" si="5"/>
        <v>56.16</v>
      </c>
      <c r="J25" s="44">
        <f t="shared" si="5"/>
        <v>11.850000000000001</v>
      </c>
      <c r="K25" s="44">
        <f t="shared" si="5"/>
        <v>0.59399999999999997</v>
      </c>
      <c r="L25" s="44">
        <f t="shared" si="5"/>
        <v>3.34</v>
      </c>
      <c r="M25" s="44">
        <f t="shared" si="5"/>
        <v>1.08</v>
      </c>
      <c r="N25" s="44">
        <f t="shared" si="5"/>
        <v>14.700000000000001</v>
      </c>
      <c r="O25" s="44">
        <f t="shared" si="5"/>
        <v>10.950000000000001</v>
      </c>
      <c r="P25" s="44">
        <f t="shared" si="5"/>
        <v>11.879999999999999</v>
      </c>
      <c r="Q25" s="44">
        <f t="shared" si="5"/>
        <v>30.24</v>
      </c>
      <c r="R25" s="44">
        <f t="shared" si="5"/>
        <v>0.72499999999999998</v>
      </c>
      <c r="S25" s="44">
        <f t="shared" si="5"/>
        <v>12</v>
      </c>
      <c r="T25" s="44">
        <f t="shared" si="5"/>
        <v>13.200000000000001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408.42499999999995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43563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2.25" thickBot="1" x14ac:dyDescent="0.2">
      <c r="A34" s="67"/>
      <c r="B34" s="68"/>
      <c r="C34" s="16" t="s">
        <v>42</v>
      </c>
      <c r="D34" s="18" t="s">
        <v>27</v>
      </c>
      <c r="E34" s="18" t="s">
        <v>166</v>
      </c>
      <c r="F34" s="18" t="s">
        <v>29</v>
      </c>
      <c r="G34" s="18" t="s">
        <v>50</v>
      </c>
      <c r="H34" s="18" t="s">
        <v>32</v>
      </c>
      <c r="I34" s="18" t="s">
        <v>51</v>
      </c>
      <c r="J34" s="18" t="s">
        <v>48</v>
      </c>
      <c r="K34" s="18" t="s">
        <v>99</v>
      </c>
      <c r="L34" s="18" t="s">
        <v>39</v>
      </c>
      <c r="M34" s="18" t="s">
        <v>40</v>
      </c>
      <c r="N34" s="18" t="s">
        <v>41</v>
      </c>
      <c r="O34" s="18" t="s">
        <v>95</v>
      </c>
      <c r="P34" s="18" t="s">
        <v>28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>
        <v>70</v>
      </c>
      <c r="B35" s="21" t="s">
        <v>55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167</v>
      </c>
      <c r="C36" s="25"/>
      <c r="D36" s="25"/>
      <c r="E36" s="25">
        <v>30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>
        <v>5</v>
      </c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44</v>
      </c>
      <c r="C37" s="25"/>
      <c r="D37" s="25"/>
      <c r="E37" s="25"/>
      <c r="F37" s="25">
        <v>15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26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45</v>
      </c>
      <c r="C39" s="22"/>
      <c r="D39" s="22">
        <v>5</v>
      </c>
      <c r="E39" s="22"/>
      <c r="F39" s="22"/>
      <c r="G39" s="22">
        <v>30</v>
      </c>
      <c r="H39" s="22">
        <v>30</v>
      </c>
      <c r="I39" s="22">
        <v>10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132</v>
      </c>
      <c r="C40" s="25"/>
      <c r="D40" s="25">
        <v>15</v>
      </c>
      <c r="E40" s="25"/>
      <c r="F40" s="25"/>
      <c r="G40" s="25"/>
      <c r="H40" s="25"/>
      <c r="I40" s="25"/>
      <c r="J40" s="25">
        <v>20</v>
      </c>
      <c r="K40" s="25">
        <v>55</v>
      </c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29</v>
      </c>
      <c r="C41" s="25">
        <v>50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 t="s">
        <v>46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30</v>
      </c>
      <c r="F47" s="31">
        <f t="shared" si="6"/>
        <v>15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5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0.03</v>
      </c>
      <c r="F48" s="33">
        <f>+(A47*F47)/1000</f>
        <v>1.4999999999999999E-2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5.0000000000000001E-3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50</v>
      </c>
      <c r="D49" s="34">
        <f t="shared" ref="D49:X49" si="7">SUM(D39:D42)</f>
        <v>20</v>
      </c>
      <c r="E49" s="34">
        <f t="shared" si="7"/>
        <v>0</v>
      </c>
      <c r="F49" s="34">
        <f t="shared" si="7"/>
        <v>15</v>
      </c>
      <c r="G49" s="34">
        <f t="shared" si="7"/>
        <v>30</v>
      </c>
      <c r="H49" s="34">
        <f t="shared" si="7"/>
        <v>30</v>
      </c>
      <c r="I49" s="34">
        <f t="shared" si="7"/>
        <v>10</v>
      </c>
      <c r="J49" s="34">
        <f t="shared" si="7"/>
        <v>20</v>
      </c>
      <c r="K49" s="34">
        <f t="shared" si="7"/>
        <v>55</v>
      </c>
      <c r="L49" s="34">
        <f t="shared" si="7"/>
        <v>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0.05</v>
      </c>
      <c r="D50" s="36">
        <f>+(A49*D49)/1000</f>
        <v>0.02</v>
      </c>
      <c r="E50" s="36">
        <f>+(A49*E49)/1000</f>
        <v>0</v>
      </c>
      <c r="F50" s="36">
        <f>+(A49*F49)/1000</f>
        <v>1.4999999999999999E-2</v>
      </c>
      <c r="G50" s="36">
        <f>+(A49*G49)/1000</f>
        <v>0.03</v>
      </c>
      <c r="H50" s="36">
        <f>+(A49*H49)/1000</f>
        <v>0.03</v>
      </c>
      <c r="I50" s="36">
        <f>+(A49*I49)/1000</f>
        <v>0.01</v>
      </c>
      <c r="J50" s="36">
        <f>+(A49*J49)/1000</f>
        <v>0.02</v>
      </c>
      <c r="K50" s="36">
        <f>+(A49*K49)/1000</f>
        <v>5.5E-2</v>
      </c>
      <c r="L50" s="36">
        <f>+(A49*L49)/1000</f>
        <v>0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0.12000000000000001</v>
      </c>
      <c r="D51" s="38">
        <f t="shared" ref="D51:X51" si="8">+D50+D48</f>
        <v>0.02</v>
      </c>
      <c r="E51" s="38">
        <f t="shared" si="8"/>
        <v>0.03</v>
      </c>
      <c r="F51" s="38">
        <f t="shared" si="8"/>
        <v>0.03</v>
      </c>
      <c r="G51" s="38">
        <f t="shared" si="8"/>
        <v>0.03</v>
      </c>
      <c r="H51" s="38">
        <f t="shared" si="8"/>
        <v>0.03</v>
      </c>
      <c r="I51" s="38">
        <f t="shared" si="8"/>
        <v>0.01</v>
      </c>
      <c r="J51" s="38">
        <f t="shared" si="8"/>
        <v>0.02</v>
      </c>
      <c r="K51" s="38">
        <f t="shared" si="8"/>
        <v>5.5E-2</v>
      </c>
      <c r="L51" s="38">
        <f t="shared" si="8"/>
        <v>7.0000000000000007E-2</v>
      </c>
      <c r="M51" s="38">
        <f t="shared" si="8"/>
        <v>3.0000000000000001E-3</v>
      </c>
      <c r="N51" s="38">
        <f t="shared" si="8"/>
        <v>0</v>
      </c>
      <c r="O51" s="38">
        <f t="shared" si="8"/>
        <v>0</v>
      </c>
      <c r="P51" s="38">
        <f t="shared" si="8"/>
        <v>5.0000000000000001E-3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284</v>
      </c>
      <c r="D52" s="40">
        <v>537</v>
      </c>
      <c r="E52" s="40">
        <v>620</v>
      </c>
      <c r="F52" s="40">
        <v>1748</v>
      </c>
      <c r="G52" s="40">
        <v>194</v>
      </c>
      <c r="H52" s="40">
        <v>217</v>
      </c>
      <c r="I52" s="40">
        <v>784</v>
      </c>
      <c r="J52" s="40">
        <v>3190</v>
      </c>
      <c r="K52" s="40">
        <v>246</v>
      </c>
      <c r="L52" s="40">
        <v>214</v>
      </c>
      <c r="M52" s="40">
        <v>153</v>
      </c>
      <c r="N52" s="40">
        <v>147</v>
      </c>
      <c r="O52" s="40">
        <v>978</v>
      </c>
      <c r="P52" s="40">
        <v>3190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19.880000000000003</v>
      </c>
      <c r="D53" s="42">
        <f>SUM(D48*D52)</f>
        <v>0</v>
      </c>
      <c r="E53" s="42">
        <f t="shared" ref="E53:X53" si="9">SUM(E48*E52)</f>
        <v>18.599999999999998</v>
      </c>
      <c r="F53" s="42">
        <f t="shared" si="9"/>
        <v>26.22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14.980000000000002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15.950000000000001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95.63000000000001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14.200000000000001</v>
      </c>
      <c r="D54" s="42">
        <f>SUM(D50*D52)</f>
        <v>10.74</v>
      </c>
      <c r="E54" s="42">
        <f t="shared" ref="E54:X54" si="10">SUM(E50*E52)</f>
        <v>0</v>
      </c>
      <c r="F54" s="42">
        <f t="shared" si="10"/>
        <v>26.22</v>
      </c>
      <c r="G54" s="42">
        <f t="shared" si="10"/>
        <v>5.8199999999999994</v>
      </c>
      <c r="H54" s="42">
        <f t="shared" si="10"/>
        <v>6.51</v>
      </c>
      <c r="I54" s="42">
        <f t="shared" si="10"/>
        <v>7.84</v>
      </c>
      <c r="J54" s="42">
        <f t="shared" si="10"/>
        <v>63.800000000000004</v>
      </c>
      <c r="K54" s="42">
        <f t="shared" si="10"/>
        <v>13.53</v>
      </c>
      <c r="L54" s="42">
        <f t="shared" si="10"/>
        <v>0</v>
      </c>
      <c r="M54" s="42">
        <f t="shared" si="10"/>
        <v>0.45900000000000002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149.119</v>
      </c>
    </row>
    <row r="55" spans="1:25" x14ac:dyDescent="0.15">
      <c r="A55" s="60" t="s">
        <v>11</v>
      </c>
      <c r="B55" s="61"/>
      <c r="C55" s="44">
        <f>SUM(C53:C54)</f>
        <v>34.080000000000005</v>
      </c>
      <c r="D55" s="44">
        <f t="shared" ref="D55:X55" si="11">+D51*D52</f>
        <v>10.74</v>
      </c>
      <c r="E55" s="44">
        <f t="shared" si="11"/>
        <v>18.599999999999998</v>
      </c>
      <c r="F55" s="44">
        <f t="shared" si="11"/>
        <v>52.44</v>
      </c>
      <c r="G55" s="44">
        <f t="shared" si="11"/>
        <v>5.8199999999999994</v>
      </c>
      <c r="H55" s="44">
        <f t="shared" si="11"/>
        <v>6.51</v>
      </c>
      <c r="I55" s="44">
        <f t="shared" si="11"/>
        <v>7.84</v>
      </c>
      <c r="J55" s="44">
        <f t="shared" si="11"/>
        <v>63.800000000000004</v>
      </c>
      <c r="K55" s="44">
        <f t="shared" si="11"/>
        <v>13.53</v>
      </c>
      <c r="L55" s="44">
        <f t="shared" si="11"/>
        <v>14.980000000000002</v>
      </c>
      <c r="M55" s="44">
        <f t="shared" si="11"/>
        <v>0.45900000000000002</v>
      </c>
      <c r="N55" s="44">
        <f t="shared" si="11"/>
        <v>0</v>
      </c>
      <c r="O55" s="44">
        <f t="shared" si="11"/>
        <v>0</v>
      </c>
      <c r="P55" s="44">
        <f t="shared" si="11"/>
        <v>15.950000000000001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244.749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opLeftCell="A41" workbookViewId="0">
      <selection activeCell="C42" sqref="C42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28515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43564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1.5" thickBot="1" x14ac:dyDescent="0.2">
      <c r="A4" s="67"/>
      <c r="B4" s="68"/>
      <c r="C4" s="16" t="s">
        <v>42</v>
      </c>
      <c r="D4" s="17" t="s">
        <v>28</v>
      </c>
      <c r="E4" s="18" t="s">
        <v>29</v>
      </c>
      <c r="F4" s="18" t="s">
        <v>37</v>
      </c>
      <c r="G4" s="18" t="s">
        <v>27</v>
      </c>
      <c r="H4" s="18" t="s">
        <v>30</v>
      </c>
      <c r="I4" s="19" t="s">
        <v>35</v>
      </c>
      <c r="J4" s="18" t="s">
        <v>34</v>
      </c>
      <c r="K4" s="18" t="s">
        <v>48</v>
      </c>
      <c r="L4" s="18" t="s">
        <v>58</v>
      </c>
      <c r="M4" s="18" t="s">
        <v>31</v>
      </c>
      <c r="N4" s="19" t="s">
        <v>32</v>
      </c>
      <c r="O4" s="18" t="s">
        <v>38</v>
      </c>
      <c r="P4" s="18" t="s">
        <v>47</v>
      </c>
      <c r="Q4" s="18" t="s">
        <v>40</v>
      </c>
      <c r="R4" s="18" t="s">
        <v>61</v>
      </c>
      <c r="S4" s="18" t="s">
        <v>39</v>
      </c>
      <c r="T4" s="18" t="s">
        <v>88</v>
      </c>
      <c r="U4" s="19" t="s">
        <v>86</v>
      </c>
      <c r="V4" s="20"/>
      <c r="W4" s="17"/>
      <c r="X4" s="17"/>
      <c r="Y4" s="15"/>
    </row>
    <row r="5" spans="1:25" ht="11.25" customHeight="1" x14ac:dyDescent="0.15">
      <c r="A5" s="72" t="s">
        <v>5</v>
      </c>
      <c r="B5" s="21" t="s">
        <v>43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60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100</v>
      </c>
      <c r="C6" s="25"/>
      <c r="D6" s="25">
        <v>7</v>
      </c>
      <c r="E6" s="25"/>
      <c r="F6" s="25"/>
      <c r="G6" s="25"/>
      <c r="H6" s="25"/>
      <c r="I6" s="25"/>
      <c r="J6" s="25"/>
      <c r="K6" s="25"/>
      <c r="L6" s="25"/>
      <c r="M6" s="25">
        <v>35</v>
      </c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64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45</v>
      </c>
      <c r="C9" s="22"/>
      <c r="D9" s="22"/>
      <c r="E9" s="22"/>
      <c r="F9" s="22"/>
      <c r="G9" s="22"/>
      <c r="H9" s="22"/>
      <c r="I9" s="22"/>
      <c r="J9" s="22">
        <v>15</v>
      </c>
      <c r="K9" s="22">
        <v>20</v>
      </c>
      <c r="L9" s="22">
        <v>15</v>
      </c>
      <c r="M9" s="22"/>
      <c r="N9" s="22">
        <v>15</v>
      </c>
      <c r="O9" s="22"/>
      <c r="P9" s="22">
        <v>20</v>
      </c>
      <c r="Q9" s="22"/>
      <c r="R9" s="22"/>
      <c r="S9" s="22"/>
      <c r="T9" s="22">
        <v>10</v>
      </c>
      <c r="U9" s="22"/>
      <c r="V9" s="23"/>
      <c r="W9" s="23"/>
      <c r="X9" s="23"/>
      <c r="Y9" s="15"/>
    </row>
    <row r="10" spans="1:25" x14ac:dyDescent="0.15">
      <c r="A10" s="73"/>
      <c r="B10" s="30" t="s">
        <v>98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>
        <v>250</v>
      </c>
      <c r="Q10" s="25">
        <v>5</v>
      </c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29</v>
      </c>
      <c r="C11" s="25"/>
      <c r="D11" s="25"/>
      <c r="E11" s="25">
        <v>7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26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/>
      <c r="B13" s="21" t="s">
        <v>35</v>
      </c>
      <c r="C13" s="22"/>
      <c r="D13" s="22"/>
      <c r="E13" s="22"/>
      <c r="F13" s="22"/>
      <c r="G13" s="22"/>
      <c r="H13" s="22"/>
      <c r="I13" s="22">
        <v>100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134</v>
      </c>
      <c r="C14" s="25"/>
      <c r="D14" s="25"/>
      <c r="E14" s="25"/>
      <c r="F14" s="25">
        <f>1/10</f>
        <v>0.1</v>
      </c>
      <c r="G14" s="25">
        <v>5</v>
      </c>
      <c r="H14" s="25">
        <v>18</v>
      </c>
      <c r="I14" s="25">
        <v>25</v>
      </c>
      <c r="J14" s="25"/>
      <c r="K14" s="25"/>
      <c r="L14" s="25">
        <v>18</v>
      </c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86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>
        <v>25</v>
      </c>
      <c r="V15" s="26"/>
      <c r="W15" s="26"/>
      <c r="X15" s="26"/>
      <c r="Y15" s="15"/>
    </row>
    <row r="16" spans="1:25" ht="11.25" thickBot="1" x14ac:dyDescent="0.2">
      <c r="A16" s="75"/>
      <c r="B16" s="27" t="s">
        <v>46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8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22</v>
      </c>
      <c r="E17" s="31">
        <f t="shared" si="0"/>
        <v>14</v>
      </c>
      <c r="F17" s="31">
        <f t="shared" si="0"/>
        <v>0</v>
      </c>
      <c r="G17" s="31">
        <f t="shared" si="0"/>
        <v>0</v>
      </c>
      <c r="H17" s="31">
        <f t="shared" si="0"/>
        <v>20</v>
      </c>
      <c r="I17" s="31">
        <f t="shared" si="0"/>
        <v>0</v>
      </c>
      <c r="J17" s="31">
        <f t="shared" si="0"/>
        <v>15</v>
      </c>
      <c r="K17" s="31">
        <f t="shared" si="0"/>
        <v>20</v>
      </c>
      <c r="L17" s="31">
        <f t="shared" si="0"/>
        <v>15</v>
      </c>
      <c r="M17" s="31">
        <f t="shared" si="0"/>
        <v>35</v>
      </c>
      <c r="N17" s="31">
        <f t="shared" si="0"/>
        <v>15</v>
      </c>
      <c r="O17" s="31">
        <f t="shared" si="0"/>
        <v>0</v>
      </c>
      <c r="P17" s="31">
        <f t="shared" si="0"/>
        <v>270</v>
      </c>
      <c r="Q17" s="31">
        <f t="shared" si="0"/>
        <v>5</v>
      </c>
      <c r="R17" s="31">
        <f t="shared" si="0"/>
        <v>60</v>
      </c>
      <c r="S17" s="31">
        <f t="shared" si="0"/>
        <v>70</v>
      </c>
      <c r="T17" s="31">
        <f t="shared" si="0"/>
        <v>10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8" x14ac:dyDescent="0.15">
      <c r="A18" s="3"/>
      <c r="B18" s="4" t="s">
        <v>21</v>
      </c>
      <c r="C18" s="33">
        <f>SUM(A17*C17)/1000</f>
        <v>0.08</v>
      </c>
      <c r="D18" s="33">
        <f>+(A17*D17)/1000</f>
        <v>2.1999999999999999E-2</v>
      </c>
      <c r="E18" s="33">
        <f>+(A17*E17)/1000</f>
        <v>1.4E-2</v>
      </c>
      <c r="F18" s="33">
        <f>+(A17*F17)/1000</f>
        <v>0</v>
      </c>
      <c r="G18" s="33">
        <f>+(A17*G17)/1000</f>
        <v>0</v>
      </c>
      <c r="H18" s="33">
        <f>+(A17*H17)/1000</f>
        <v>0.02</v>
      </c>
      <c r="I18" s="33">
        <f>+(A17*I17)/1000</f>
        <v>0</v>
      </c>
      <c r="J18" s="33">
        <f>+(A17*J17)/1000</f>
        <v>1.4999999999999999E-2</v>
      </c>
      <c r="K18" s="33">
        <f>+(A17*K17)/1000</f>
        <v>0.02</v>
      </c>
      <c r="L18" s="33">
        <f>+(A17*L17)/1000</f>
        <v>1.4999999999999999E-2</v>
      </c>
      <c r="M18" s="33">
        <f>+(A17*M17)/1000</f>
        <v>3.5000000000000003E-2</v>
      </c>
      <c r="N18" s="33">
        <f>+(A17*N17)/1000</f>
        <v>1.4999999999999999E-2</v>
      </c>
      <c r="O18" s="33">
        <f>+(A17*O17)/1000</f>
        <v>0</v>
      </c>
      <c r="P18" s="33">
        <f>+(A17*P17)/1000</f>
        <v>0.27</v>
      </c>
      <c r="Q18" s="33">
        <f>+(A17*Q17)/1000</f>
        <v>5.0000000000000001E-3</v>
      </c>
      <c r="R18" s="33">
        <f>+(A17*R17)/1000</f>
        <v>0.06</v>
      </c>
      <c r="S18" s="33">
        <f>+(A17*S17)/1000</f>
        <v>7.0000000000000007E-2</v>
      </c>
      <c r="T18" s="33">
        <f>+(A17*T17)/1000</f>
        <v>0.01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  <c r="AB18" s="9" t="s">
        <v>133</v>
      </c>
    </row>
    <row r="19" spans="1:28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0.1</v>
      </c>
      <c r="G19" s="34">
        <f t="shared" si="1"/>
        <v>5</v>
      </c>
      <c r="H19" s="34">
        <f t="shared" si="1"/>
        <v>18</v>
      </c>
      <c r="I19" s="34">
        <f t="shared" si="1"/>
        <v>125</v>
      </c>
      <c r="J19" s="34">
        <f t="shared" si="1"/>
        <v>0</v>
      </c>
      <c r="K19" s="34">
        <f t="shared" si="1"/>
        <v>0</v>
      </c>
      <c r="L19" s="34">
        <f t="shared" si="1"/>
        <v>18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25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8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0</v>
      </c>
      <c r="F20" s="36">
        <f>+(A19*F19)</f>
        <v>0.1</v>
      </c>
      <c r="G20" s="36">
        <f>+(A19*G19)/1000</f>
        <v>5.0000000000000001E-3</v>
      </c>
      <c r="H20" s="36">
        <f>+(A19*H19)/1000</f>
        <v>1.7999999999999999E-2</v>
      </c>
      <c r="I20" s="36">
        <f>+(A19*I19)/1000</f>
        <v>0.125</v>
      </c>
      <c r="J20" s="36">
        <f>+(A19*J19)/1000</f>
        <v>0</v>
      </c>
      <c r="K20" s="36">
        <f>+(A19*K19)/1000</f>
        <v>0</v>
      </c>
      <c r="L20" s="36">
        <f>+(A19*L19)/1000</f>
        <v>1.7999999999999999E-2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2.5000000000000001E-2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8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2.1999999999999999E-2</v>
      </c>
      <c r="E21" s="38">
        <f t="shared" si="2"/>
        <v>1.4E-2</v>
      </c>
      <c r="F21" s="38">
        <f t="shared" si="2"/>
        <v>0.1</v>
      </c>
      <c r="G21" s="38">
        <f t="shared" si="2"/>
        <v>5.0000000000000001E-3</v>
      </c>
      <c r="H21" s="38">
        <f t="shared" si="2"/>
        <v>3.7999999999999999E-2</v>
      </c>
      <c r="I21" s="38">
        <f t="shared" si="2"/>
        <v>0.125</v>
      </c>
      <c r="J21" s="38">
        <f t="shared" si="2"/>
        <v>1.4999999999999999E-2</v>
      </c>
      <c r="K21" s="38">
        <f t="shared" si="2"/>
        <v>0.02</v>
      </c>
      <c r="L21" s="38">
        <f t="shared" si="2"/>
        <v>3.3000000000000002E-2</v>
      </c>
      <c r="M21" s="38">
        <f t="shared" si="2"/>
        <v>3.5000000000000003E-2</v>
      </c>
      <c r="N21" s="38">
        <f t="shared" si="2"/>
        <v>1.4999999999999999E-2</v>
      </c>
      <c r="O21" s="38">
        <f t="shared" si="2"/>
        <v>0</v>
      </c>
      <c r="P21" s="38">
        <f t="shared" si="2"/>
        <v>0.27</v>
      </c>
      <c r="Q21" s="38">
        <f t="shared" si="2"/>
        <v>5.0000000000000001E-3</v>
      </c>
      <c r="R21" s="38">
        <f t="shared" si="2"/>
        <v>0.06</v>
      </c>
      <c r="S21" s="38">
        <f t="shared" si="2"/>
        <v>7.0000000000000007E-2</v>
      </c>
      <c r="T21" s="38">
        <f t="shared" si="2"/>
        <v>0.01</v>
      </c>
      <c r="U21" s="38">
        <f t="shared" si="2"/>
        <v>2.5000000000000001E-2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8" x14ac:dyDescent="0.15">
      <c r="A22" s="69" t="s">
        <v>9</v>
      </c>
      <c r="B22" s="71"/>
      <c r="C22" s="40">
        <v>284</v>
      </c>
      <c r="D22" s="40">
        <v>3190</v>
      </c>
      <c r="E22" s="40">
        <v>1748</v>
      </c>
      <c r="F22" s="40">
        <v>51</v>
      </c>
      <c r="G22" s="40">
        <v>537</v>
      </c>
      <c r="H22" s="40">
        <v>297</v>
      </c>
      <c r="I22" s="40">
        <v>320</v>
      </c>
      <c r="J22" s="40">
        <v>920</v>
      </c>
      <c r="K22" s="40">
        <v>3184</v>
      </c>
      <c r="L22" s="40">
        <v>559</v>
      </c>
      <c r="M22" s="40">
        <v>444</v>
      </c>
      <c r="N22" s="40">
        <v>217</v>
      </c>
      <c r="O22" s="40">
        <v>222</v>
      </c>
      <c r="P22" s="40">
        <v>167</v>
      </c>
      <c r="Q22" s="40">
        <v>153</v>
      </c>
      <c r="R22" s="40">
        <v>495</v>
      </c>
      <c r="S22" s="40">
        <v>214</v>
      </c>
      <c r="T22" s="40">
        <v>823</v>
      </c>
      <c r="U22" s="40">
        <v>818</v>
      </c>
      <c r="V22" s="40"/>
      <c r="W22" s="41"/>
      <c r="X22" s="41"/>
      <c r="Y22" s="15"/>
    </row>
    <row r="23" spans="1:28" x14ac:dyDescent="0.15">
      <c r="A23" s="7">
        <f>SUM(A17)</f>
        <v>1</v>
      </c>
      <c r="B23" s="8" t="s">
        <v>10</v>
      </c>
      <c r="C23" s="42">
        <f>SUM(C18*C22)</f>
        <v>22.72</v>
      </c>
      <c r="D23" s="42">
        <f>SUM(D18*D22)</f>
        <v>70.179999999999993</v>
      </c>
      <c r="E23" s="42">
        <f t="shared" ref="E23:X23" si="3">SUM(E18*E22)</f>
        <v>24.472000000000001</v>
      </c>
      <c r="F23" s="42">
        <f t="shared" si="3"/>
        <v>0</v>
      </c>
      <c r="G23" s="42">
        <f t="shared" si="3"/>
        <v>0</v>
      </c>
      <c r="H23" s="42">
        <f t="shared" si="3"/>
        <v>5.94</v>
      </c>
      <c r="I23" s="42">
        <f t="shared" si="3"/>
        <v>0</v>
      </c>
      <c r="J23" s="42">
        <f t="shared" si="3"/>
        <v>13.799999999999999</v>
      </c>
      <c r="K23" s="42">
        <f t="shared" si="3"/>
        <v>63.68</v>
      </c>
      <c r="L23" s="42">
        <f t="shared" si="3"/>
        <v>8.3849999999999998</v>
      </c>
      <c r="M23" s="42">
        <f t="shared" si="3"/>
        <v>15.540000000000001</v>
      </c>
      <c r="N23" s="42">
        <f t="shared" si="3"/>
        <v>3.2549999999999999</v>
      </c>
      <c r="O23" s="42">
        <f t="shared" si="3"/>
        <v>0</v>
      </c>
      <c r="P23" s="42">
        <f t="shared" si="3"/>
        <v>45.09</v>
      </c>
      <c r="Q23" s="42">
        <f t="shared" si="3"/>
        <v>0.76500000000000001</v>
      </c>
      <c r="R23" s="42">
        <f t="shared" si="3"/>
        <v>29.7</v>
      </c>
      <c r="S23" s="42">
        <f t="shared" si="3"/>
        <v>14.980000000000002</v>
      </c>
      <c r="T23" s="42">
        <f t="shared" si="3"/>
        <v>8.23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326.73700000000002</v>
      </c>
    </row>
    <row r="24" spans="1:28" x14ac:dyDescent="0.15">
      <c r="A24" s="7">
        <f>SUM(A19)</f>
        <v>1</v>
      </c>
      <c r="B24" s="8" t="s">
        <v>10</v>
      </c>
      <c r="C24" s="42">
        <f>SUM(C20*C22)</f>
        <v>11.36</v>
      </c>
      <c r="D24" s="42">
        <f>SUM(D20*D22)</f>
        <v>0</v>
      </c>
      <c r="E24" s="42">
        <f t="shared" ref="E24:X24" si="4">SUM(E20*E22)</f>
        <v>0</v>
      </c>
      <c r="F24" s="42">
        <f t="shared" si="4"/>
        <v>5.1000000000000005</v>
      </c>
      <c r="G24" s="42">
        <f t="shared" si="4"/>
        <v>2.6850000000000001</v>
      </c>
      <c r="H24" s="42">
        <f t="shared" si="4"/>
        <v>5.3459999999999992</v>
      </c>
      <c r="I24" s="42">
        <f t="shared" si="4"/>
        <v>40</v>
      </c>
      <c r="J24" s="42">
        <f t="shared" si="4"/>
        <v>0</v>
      </c>
      <c r="K24" s="42">
        <f t="shared" si="4"/>
        <v>0</v>
      </c>
      <c r="L24" s="42">
        <f t="shared" si="4"/>
        <v>10.061999999999999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20.450000000000003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95.003</v>
      </c>
    </row>
    <row r="25" spans="1:28" x14ac:dyDescent="0.15">
      <c r="A25" s="60" t="s">
        <v>11</v>
      </c>
      <c r="B25" s="61"/>
      <c r="C25" s="44">
        <f>SUM(C23:C24)</f>
        <v>34.08</v>
      </c>
      <c r="D25" s="44">
        <f t="shared" ref="D25:X25" si="5">+D21*D22</f>
        <v>70.179999999999993</v>
      </c>
      <c r="E25" s="44">
        <f t="shared" si="5"/>
        <v>24.472000000000001</v>
      </c>
      <c r="F25" s="44">
        <f t="shared" si="5"/>
        <v>5.1000000000000005</v>
      </c>
      <c r="G25" s="44">
        <f t="shared" si="5"/>
        <v>2.6850000000000001</v>
      </c>
      <c r="H25" s="44">
        <f t="shared" si="5"/>
        <v>11.286</v>
      </c>
      <c r="I25" s="44">
        <f t="shared" si="5"/>
        <v>40</v>
      </c>
      <c r="J25" s="44">
        <f t="shared" si="5"/>
        <v>13.799999999999999</v>
      </c>
      <c r="K25" s="44">
        <f t="shared" si="5"/>
        <v>63.68</v>
      </c>
      <c r="L25" s="44">
        <f t="shared" si="5"/>
        <v>18.446999999999999</v>
      </c>
      <c r="M25" s="44">
        <f t="shared" si="5"/>
        <v>15.540000000000001</v>
      </c>
      <c r="N25" s="44">
        <f t="shared" si="5"/>
        <v>3.2549999999999999</v>
      </c>
      <c r="O25" s="44">
        <f t="shared" si="5"/>
        <v>0</v>
      </c>
      <c r="P25" s="44">
        <f t="shared" si="5"/>
        <v>45.09</v>
      </c>
      <c r="Q25" s="44">
        <f t="shared" si="5"/>
        <v>0.76500000000000001</v>
      </c>
      <c r="R25" s="44">
        <f t="shared" si="5"/>
        <v>29.7</v>
      </c>
      <c r="S25" s="44">
        <f t="shared" si="5"/>
        <v>14.980000000000002</v>
      </c>
      <c r="T25" s="44">
        <f t="shared" si="5"/>
        <v>8.23</v>
      </c>
      <c r="U25" s="44">
        <f t="shared" si="5"/>
        <v>20.450000000000003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421.74</v>
      </c>
    </row>
    <row r="26" spans="1:28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8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8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8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8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43564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1.5" thickBot="1" x14ac:dyDescent="0.2">
      <c r="A34" s="67"/>
      <c r="B34" s="68"/>
      <c r="C34" s="16" t="s">
        <v>42</v>
      </c>
      <c r="D34" s="18" t="s">
        <v>27</v>
      </c>
      <c r="E34" s="18" t="s">
        <v>29</v>
      </c>
      <c r="F34" s="18" t="s">
        <v>47</v>
      </c>
      <c r="G34" s="18" t="s">
        <v>58</v>
      </c>
      <c r="H34" s="18" t="s">
        <v>93</v>
      </c>
      <c r="I34" s="18" t="s">
        <v>32</v>
      </c>
      <c r="J34" s="18" t="s">
        <v>48</v>
      </c>
      <c r="K34" s="18" t="s">
        <v>63</v>
      </c>
      <c r="L34" s="18" t="s">
        <v>129</v>
      </c>
      <c r="M34" s="18" t="s">
        <v>34</v>
      </c>
      <c r="N34" s="18" t="s">
        <v>39</v>
      </c>
      <c r="O34" s="18" t="s">
        <v>28</v>
      </c>
      <c r="P34" s="18" t="s">
        <v>119</v>
      </c>
      <c r="Q34" s="18" t="s">
        <v>40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69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70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28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10</v>
      </c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29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42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45</v>
      </c>
      <c r="C39" s="22"/>
      <c r="D39" s="22"/>
      <c r="E39" s="22"/>
      <c r="F39" s="22">
        <v>40</v>
      </c>
      <c r="G39" s="22">
        <v>20</v>
      </c>
      <c r="H39" s="22">
        <v>15</v>
      </c>
      <c r="I39" s="22">
        <v>20</v>
      </c>
      <c r="J39" s="22">
        <v>15</v>
      </c>
      <c r="K39" s="22"/>
      <c r="L39" s="22"/>
      <c r="M39" s="22">
        <v>15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135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20</v>
      </c>
      <c r="L40" s="25">
        <v>25</v>
      </c>
      <c r="M40" s="25"/>
      <c r="N40" s="25"/>
      <c r="O40" s="25"/>
      <c r="P40" s="25"/>
      <c r="Q40" s="25">
        <v>3</v>
      </c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29</v>
      </c>
      <c r="C41" s="25"/>
      <c r="D41" s="25"/>
      <c r="E41" s="25">
        <v>12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 t="s">
        <v>46</v>
      </c>
      <c r="C42" s="28">
        <v>50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70</v>
      </c>
      <c r="O47" s="31">
        <f t="shared" si="6"/>
        <v>10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7.0000000000000007E-2</v>
      </c>
      <c r="O48" s="33">
        <f>+(A47*O47)/1000</f>
        <v>0.01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50</v>
      </c>
      <c r="D49" s="34">
        <f t="shared" ref="D49:X49" si="7">SUM(D39:D42)</f>
        <v>15</v>
      </c>
      <c r="E49" s="34">
        <f t="shared" si="7"/>
        <v>12</v>
      </c>
      <c r="F49" s="34">
        <f t="shared" si="7"/>
        <v>40</v>
      </c>
      <c r="G49" s="34">
        <f t="shared" si="7"/>
        <v>20</v>
      </c>
      <c r="H49" s="34">
        <f t="shared" si="7"/>
        <v>15</v>
      </c>
      <c r="I49" s="34">
        <f t="shared" si="7"/>
        <v>20</v>
      </c>
      <c r="J49" s="34">
        <f t="shared" si="7"/>
        <v>15</v>
      </c>
      <c r="K49" s="34">
        <f t="shared" si="7"/>
        <v>20</v>
      </c>
      <c r="L49" s="34">
        <f t="shared" si="7"/>
        <v>25</v>
      </c>
      <c r="M49" s="34">
        <f t="shared" si="7"/>
        <v>15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3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0.05</v>
      </c>
      <c r="D50" s="36">
        <f>+(A49*D49)/1000</f>
        <v>1.4999999999999999E-2</v>
      </c>
      <c r="E50" s="36">
        <f>+(A49*E49)/1000</f>
        <v>1.2E-2</v>
      </c>
      <c r="F50" s="36">
        <f>+(A49*F49)/1000</f>
        <v>0.04</v>
      </c>
      <c r="G50" s="36">
        <f>+(A49*G49)/1000</f>
        <v>0.02</v>
      </c>
      <c r="H50" s="36">
        <f>+(A49*H49)/1000</f>
        <v>1.4999999999999999E-2</v>
      </c>
      <c r="I50" s="36">
        <f>+(A49*I49)/1000</f>
        <v>0.02</v>
      </c>
      <c r="J50" s="36">
        <f>+(A49*J49)/1000</f>
        <v>1.4999999999999999E-2</v>
      </c>
      <c r="K50" s="36">
        <f>+(A49*K49)/1000</f>
        <v>0.02</v>
      </c>
      <c r="L50" s="36">
        <f>+(A49*L49)/1000</f>
        <v>2.5000000000000001E-2</v>
      </c>
      <c r="M50" s="36">
        <f>+(A49*M49)/1000</f>
        <v>1.4999999999999999E-2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3.0000000000000001E-3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0.12000000000000001</v>
      </c>
      <c r="D51" s="38">
        <f t="shared" ref="D51:X51" si="8">+D50+D48</f>
        <v>1.4999999999999999E-2</v>
      </c>
      <c r="E51" s="38">
        <f t="shared" si="8"/>
        <v>2.7E-2</v>
      </c>
      <c r="F51" s="38">
        <f t="shared" si="8"/>
        <v>0.04</v>
      </c>
      <c r="G51" s="38">
        <f t="shared" si="8"/>
        <v>0.02</v>
      </c>
      <c r="H51" s="38">
        <f t="shared" si="8"/>
        <v>1.4999999999999999E-2</v>
      </c>
      <c r="I51" s="38">
        <f t="shared" si="8"/>
        <v>0.02</v>
      </c>
      <c r="J51" s="38">
        <f t="shared" si="8"/>
        <v>1.4999999999999999E-2</v>
      </c>
      <c r="K51" s="38">
        <f t="shared" si="8"/>
        <v>0.02</v>
      </c>
      <c r="L51" s="38">
        <f t="shared" si="8"/>
        <v>2.5000000000000001E-2</v>
      </c>
      <c r="M51" s="38">
        <f t="shared" si="8"/>
        <v>1.4999999999999999E-2</v>
      </c>
      <c r="N51" s="38">
        <f t="shared" si="8"/>
        <v>7.0000000000000007E-2</v>
      </c>
      <c r="O51" s="38">
        <f t="shared" si="8"/>
        <v>0.01</v>
      </c>
      <c r="P51" s="38">
        <f t="shared" si="8"/>
        <v>0</v>
      </c>
      <c r="Q51" s="38">
        <f t="shared" si="8"/>
        <v>3.0000000000000001E-3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284</v>
      </c>
      <c r="D52" s="40">
        <v>537</v>
      </c>
      <c r="E52" s="40">
        <v>1748</v>
      </c>
      <c r="F52" s="40">
        <v>167</v>
      </c>
      <c r="G52" s="40">
        <v>559</v>
      </c>
      <c r="H52" s="40">
        <v>823</v>
      </c>
      <c r="I52" s="40">
        <v>217</v>
      </c>
      <c r="J52" s="40">
        <v>3184</v>
      </c>
      <c r="K52" s="40">
        <v>440</v>
      </c>
      <c r="L52" s="40">
        <v>327</v>
      </c>
      <c r="M52" s="40">
        <v>920</v>
      </c>
      <c r="N52" s="40">
        <v>214</v>
      </c>
      <c r="O52" s="40">
        <v>3190</v>
      </c>
      <c r="P52" s="40">
        <v>51</v>
      </c>
      <c r="Q52" s="40">
        <v>147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19.880000000000003</v>
      </c>
      <c r="D53" s="42">
        <f>SUM(D48*D52)</f>
        <v>0</v>
      </c>
      <c r="E53" s="42">
        <f t="shared" ref="E53:X53" si="9">SUM(E48*E52)</f>
        <v>26.22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14.980000000000002</v>
      </c>
      <c r="O53" s="42">
        <f t="shared" si="9"/>
        <v>31.900000000000002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92.98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14.200000000000001</v>
      </c>
      <c r="D54" s="42">
        <f>SUM(D50*D52)</f>
        <v>8.0549999999999997</v>
      </c>
      <c r="E54" s="42">
        <f t="shared" ref="E54:X54" si="10">SUM(E50*E52)</f>
        <v>20.975999999999999</v>
      </c>
      <c r="F54" s="42">
        <f t="shared" si="10"/>
        <v>6.68</v>
      </c>
      <c r="G54" s="42">
        <f t="shared" si="10"/>
        <v>11.18</v>
      </c>
      <c r="H54" s="42">
        <f t="shared" si="10"/>
        <v>12.344999999999999</v>
      </c>
      <c r="I54" s="42">
        <f t="shared" si="10"/>
        <v>4.34</v>
      </c>
      <c r="J54" s="42">
        <f t="shared" si="10"/>
        <v>47.76</v>
      </c>
      <c r="K54" s="42">
        <f t="shared" si="10"/>
        <v>8.8000000000000007</v>
      </c>
      <c r="L54" s="42">
        <f t="shared" si="10"/>
        <v>8.1750000000000007</v>
      </c>
      <c r="M54" s="42">
        <f t="shared" si="10"/>
        <v>13.799999999999999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0.441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156.75200000000004</v>
      </c>
    </row>
    <row r="55" spans="1:25" x14ac:dyDescent="0.15">
      <c r="A55" s="60" t="s">
        <v>11</v>
      </c>
      <c r="B55" s="61"/>
      <c r="C55" s="44">
        <f>SUM(C53:C54)</f>
        <v>34.080000000000005</v>
      </c>
      <c r="D55" s="44">
        <f t="shared" ref="D55:X55" si="11">+D51*D52</f>
        <v>8.0549999999999997</v>
      </c>
      <c r="E55" s="44">
        <f t="shared" si="11"/>
        <v>47.195999999999998</v>
      </c>
      <c r="F55" s="44">
        <f t="shared" si="11"/>
        <v>6.68</v>
      </c>
      <c r="G55" s="44">
        <f t="shared" si="11"/>
        <v>11.18</v>
      </c>
      <c r="H55" s="44">
        <f t="shared" si="11"/>
        <v>12.344999999999999</v>
      </c>
      <c r="I55" s="44">
        <f t="shared" si="11"/>
        <v>4.34</v>
      </c>
      <c r="J55" s="44">
        <f t="shared" si="11"/>
        <v>47.76</v>
      </c>
      <c r="K55" s="44">
        <f t="shared" si="11"/>
        <v>8.8000000000000007</v>
      </c>
      <c r="L55" s="44">
        <f t="shared" si="11"/>
        <v>8.1750000000000007</v>
      </c>
      <c r="M55" s="44">
        <f t="shared" si="11"/>
        <v>13.799999999999999</v>
      </c>
      <c r="N55" s="44">
        <f t="shared" si="11"/>
        <v>14.980000000000002</v>
      </c>
      <c r="O55" s="44">
        <f t="shared" si="11"/>
        <v>31.900000000000002</v>
      </c>
      <c r="P55" s="44">
        <f t="shared" si="11"/>
        <v>0</v>
      </c>
      <c r="Q55" s="44">
        <f t="shared" si="11"/>
        <v>0.441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249.73200000000003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X14" sqref="X1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3" width="4.140625" style="9" customWidth="1"/>
    <col min="14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43565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8.5" thickBot="1" x14ac:dyDescent="0.2">
      <c r="A4" s="67"/>
      <c r="B4" s="68"/>
      <c r="C4" s="16" t="s">
        <v>42</v>
      </c>
      <c r="D4" s="17" t="s">
        <v>27</v>
      </c>
      <c r="E4" s="18" t="s">
        <v>28</v>
      </c>
      <c r="F4" s="18" t="s">
        <v>29</v>
      </c>
      <c r="G4" s="18" t="s">
        <v>86</v>
      </c>
      <c r="H4" s="18" t="s">
        <v>30</v>
      </c>
      <c r="I4" s="19" t="s">
        <v>32</v>
      </c>
      <c r="J4" s="18" t="s">
        <v>68</v>
      </c>
      <c r="K4" s="18" t="s">
        <v>34</v>
      </c>
      <c r="L4" s="18" t="s">
        <v>47</v>
      </c>
      <c r="M4" s="18" t="s">
        <v>57</v>
      </c>
      <c r="N4" s="19" t="s">
        <v>50</v>
      </c>
      <c r="O4" s="18" t="s">
        <v>48</v>
      </c>
      <c r="P4" s="18" t="s">
        <v>33</v>
      </c>
      <c r="Q4" s="18" t="s">
        <v>49</v>
      </c>
      <c r="R4" s="18" t="s">
        <v>61</v>
      </c>
      <c r="S4" s="18" t="s">
        <v>82</v>
      </c>
      <c r="T4" s="18" t="s">
        <v>35</v>
      </c>
      <c r="U4" s="19" t="s">
        <v>41</v>
      </c>
      <c r="V4" s="20" t="s">
        <v>38</v>
      </c>
      <c r="W4" s="17" t="s">
        <v>40</v>
      </c>
      <c r="X4" s="17"/>
      <c r="Y4" s="15"/>
    </row>
    <row r="5" spans="1:25" ht="11.25" customHeight="1" x14ac:dyDescent="0.15">
      <c r="A5" s="72" t="s">
        <v>5</v>
      </c>
      <c r="B5" s="21" t="s">
        <v>69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50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136</v>
      </c>
      <c r="C6" s="25"/>
      <c r="D6" s="25"/>
      <c r="E6" s="25"/>
      <c r="F6" s="25"/>
      <c r="G6" s="25"/>
      <c r="H6" s="25">
        <v>5</v>
      </c>
      <c r="I6" s="25"/>
      <c r="J6" s="25">
        <v>30</v>
      </c>
      <c r="K6" s="25">
        <v>30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137</v>
      </c>
      <c r="C7" s="25"/>
      <c r="D7" s="25"/>
      <c r="E7" s="25"/>
      <c r="F7" s="25">
        <v>7</v>
      </c>
      <c r="G7" s="25">
        <v>20</v>
      </c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34</v>
      </c>
      <c r="C9" s="22"/>
      <c r="D9" s="22"/>
      <c r="E9" s="22"/>
      <c r="F9" s="22"/>
      <c r="G9" s="22"/>
      <c r="H9" s="22"/>
      <c r="I9" s="22"/>
      <c r="J9" s="22"/>
      <c r="K9" s="22">
        <v>10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138</v>
      </c>
      <c r="C10" s="25"/>
      <c r="D10" s="25"/>
      <c r="E10" s="25">
        <v>7</v>
      </c>
      <c r="F10" s="25"/>
      <c r="G10" s="25"/>
      <c r="H10" s="25"/>
      <c r="I10" s="25">
        <v>20</v>
      </c>
      <c r="J10" s="25"/>
      <c r="K10" s="25"/>
      <c r="L10" s="25">
        <v>25</v>
      </c>
      <c r="M10" s="25">
        <v>5</v>
      </c>
      <c r="N10" s="25">
        <v>40</v>
      </c>
      <c r="O10" s="25">
        <v>40</v>
      </c>
      <c r="P10" s="25">
        <v>25</v>
      </c>
      <c r="Q10" s="25"/>
      <c r="R10" s="25"/>
      <c r="S10" s="25"/>
      <c r="T10" s="25"/>
      <c r="U10" s="25"/>
      <c r="V10" s="26">
        <v>3</v>
      </c>
      <c r="W10" s="26">
        <v>5</v>
      </c>
      <c r="X10" s="26"/>
      <c r="Y10" s="15"/>
    </row>
    <row r="11" spans="1:25" x14ac:dyDescent="0.15">
      <c r="A11" s="73"/>
      <c r="B11" s="30" t="s">
        <v>42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35</v>
      </c>
      <c r="C13" s="22"/>
      <c r="D13" s="22"/>
      <c r="E13" s="22"/>
      <c r="F13" s="22"/>
      <c r="G13" s="22"/>
      <c r="H13" s="22"/>
      <c r="I13" s="22"/>
      <c r="J13" s="22"/>
      <c r="K13" s="22">
        <v>10</v>
      </c>
      <c r="L13" s="22"/>
      <c r="M13" s="22"/>
      <c r="N13" s="22"/>
      <c r="O13" s="22"/>
      <c r="P13" s="22"/>
      <c r="Q13" s="22"/>
      <c r="R13" s="22"/>
      <c r="S13" s="22"/>
      <c r="T13" s="22">
        <v>30</v>
      </c>
      <c r="U13" s="22"/>
      <c r="V13" s="23"/>
      <c r="W13" s="23"/>
      <c r="X13" s="23"/>
      <c r="Y13" s="15"/>
    </row>
    <row r="14" spans="1:25" x14ac:dyDescent="0.15">
      <c r="A14" s="73"/>
      <c r="B14" s="24" t="s">
        <v>139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v>50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29</v>
      </c>
      <c r="C15" s="25"/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26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7</v>
      </c>
      <c r="G17" s="31">
        <f t="shared" si="0"/>
        <v>20</v>
      </c>
      <c r="H17" s="31">
        <f t="shared" si="0"/>
        <v>25</v>
      </c>
      <c r="I17" s="31">
        <f t="shared" si="0"/>
        <v>20</v>
      </c>
      <c r="J17" s="31">
        <f t="shared" si="0"/>
        <v>30</v>
      </c>
      <c r="K17" s="31">
        <f t="shared" si="0"/>
        <v>40</v>
      </c>
      <c r="L17" s="31">
        <f t="shared" si="0"/>
        <v>25</v>
      </c>
      <c r="M17" s="31">
        <f t="shared" si="0"/>
        <v>5</v>
      </c>
      <c r="N17" s="31">
        <f t="shared" si="0"/>
        <v>40</v>
      </c>
      <c r="O17" s="31">
        <f t="shared" si="0"/>
        <v>40</v>
      </c>
      <c r="P17" s="31">
        <f t="shared" si="0"/>
        <v>25</v>
      </c>
      <c r="Q17" s="31">
        <f t="shared" si="0"/>
        <v>0</v>
      </c>
      <c r="R17" s="31">
        <f t="shared" si="0"/>
        <v>50</v>
      </c>
      <c r="S17" s="31">
        <f t="shared" si="0"/>
        <v>60</v>
      </c>
      <c r="T17" s="31">
        <f t="shared" si="0"/>
        <v>0</v>
      </c>
      <c r="U17" s="31">
        <f t="shared" si="0"/>
        <v>0</v>
      </c>
      <c r="V17" s="31">
        <f t="shared" si="0"/>
        <v>3</v>
      </c>
      <c r="W17" s="32">
        <f t="shared" si="0"/>
        <v>5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7.0000000000000001E-3</v>
      </c>
      <c r="G18" s="33">
        <f>+(A17*G17)/1000</f>
        <v>0.02</v>
      </c>
      <c r="H18" s="33">
        <f>+(A17*H17)/1000</f>
        <v>2.5000000000000001E-2</v>
      </c>
      <c r="I18" s="33">
        <f>+(A17*I17)/1000</f>
        <v>0.02</v>
      </c>
      <c r="J18" s="33">
        <f>+(A17*J17)/1000</f>
        <v>0.03</v>
      </c>
      <c r="K18" s="33">
        <f>+(A17*K17)/1000</f>
        <v>0.04</v>
      </c>
      <c r="L18" s="33">
        <f>+(A17*L17)/1000</f>
        <v>2.5000000000000001E-2</v>
      </c>
      <c r="M18" s="33">
        <f>+(A17*M17)/1000</f>
        <v>5.0000000000000001E-3</v>
      </c>
      <c r="N18" s="33">
        <f>+(A17*N17)/1000</f>
        <v>0.04</v>
      </c>
      <c r="O18" s="33">
        <f>+(A17*O17)/1000</f>
        <v>0.04</v>
      </c>
      <c r="P18" s="33">
        <f>+(A17*P17)/1000</f>
        <v>2.5000000000000001E-2</v>
      </c>
      <c r="Q18" s="33">
        <f>+(A17*Q17)/1000</f>
        <v>0</v>
      </c>
      <c r="R18" s="33">
        <f>+(A17*R17)/1000</f>
        <v>0.05</v>
      </c>
      <c r="S18" s="33">
        <f>+(A17*S17)/1000</f>
        <v>0.06</v>
      </c>
      <c r="T18" s="33">
        <f>+(A17*T17)/1000</f>
        <v>0</v>
      </c>
      <c r="U18" s="33">
        <f>+(A17*U17)/1000</f>
        <v>0</v>
      </c>
      <c r="V18" s="33">
        <f>+(A17*V17)/1000</f>
        <v>3.0000000000000001E-3</v>
      </c>
      <c r="W18" s="33">
        <f>+(A17*W17)/1000</f>
        <v>5.0000000000000001E-3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10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50</v>
      </c>
      <c r="R19" s="34">
        <f t="shared" si="1"/>
        <v>0</v>
      </c>
      <c r="S19" s="34">
        <f t="shared" si="1"/>
        <v>0</v>
      </c>
      <c r="T19" s="34">
        <f t="shared" si="1"/>
        <v>30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0.01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0.05</v>
      </c>
      <c r="R20" s="36">
        <f>+(A19*R19)/1000</f>
        <v>0</v>
      </c>
      <c r="S20" s="36">
        <f>+(A19*S19)/1000</f>
        <v>0</v>
      </c>
      <c r="T20" s="36">
        <f>+(A19*T19)/1000</f>
        <v>0.03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7.0000000000000001E-3</v>
      </c>
      <c r="F21" s="38">
        <f t="shared" si="2"/>
        <v>1.4E-2</v>
      </c>
      <c r="G21" s="38">
        <f t="shared" si="2"/>
        <v>0.02</v>
      </c>
      <c r="H21" s="38">
        <f t="shared" si="2"/>
        <v>2.5000000000000001E-2</v>
      </c>
      <c r="I21" s="38">
        <f t="shared" si="2"/>
        <v>0.02</v>
      </c>
      <c r="J21" s="38">
        <f t="shared" si="2"/>
        <v>0.03</v>
      </c>
      <c r="K21" s="38">
        <f t="shared" si="2"/>
        <v>0.05</v>
      </c>
      <c r="L21" s="38">
        <f t="shared" si="2"/>
        <v>2.5000000000000001E-2</v>
      </c>
      <c r="M21" s="38">
        <f t="shared" si="2"/>
        <v>5.0000000000000001E-3</v>
      </c>
      <c r="N21" s="38">
        <f t="shared" si="2"/>
        <v>0.04</v>
      </c>
      <c r="O21" s="38">
        <f t="shared" si="2"/>
        <v>0.04</v>
      </c>
      <c r="P21" s="38">
        <f t="shared" si="2"/>
        <v>2.5000000000000001E-2</v>
      </c>
      <c r="Q21" s="38">
        <f t="shared" si="2"/>
        <v>0.05</v>
      </c>
      <c r="R21" s="38">
        <f t="shared" si="2"/>
        <v>0.05</v>
      </c>
      <c r="S21" s="38">
        <f t="shared" si="2"/>
        <v>0.06</v>
      </c>
      <c r="T21" s="38">
        <f t="shared" si="2"/>
        <v>0.03</v>
      </c>
      <c r="U21" s="38">
        <f t="shared" si="2"/>
        <v>0</v>
      </c>
      <c r="V21" s="38">
        <f t="shared" si="2"/>
        <v>3.0000000000000001E-3</v>
      </c>
      <c r="W21" s="39">
        <f t="shared" si="2"/>
        <v>5.0000000000000001E-3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284</v>
      </c>
      <c r="D22" s="40">
        <v>537</v>
      </c>
      <c r="E22" s="40">
        <v>3190</v>
      </c>
      <c r="F22" s="40">
        <v>1748</v>
      </c>
      <c r="G22" s="40">
        <v>818</v>
      </c>
      <c r="H22" s="40">
        <v>297</v>
      </c>
      <c r="I22" s="40">
        <v>217</v>
      </c>
      <c r="J22" s="40">
        <v>1295</v>
      </c>
      <c r="K22" s="40">
        <v>920</v>
      </c>
      <c r="L22" s="40">
        <v>167</v>
      </c>
      <c r="M22" s="40">
        <v>197</v>
      </c>
      <c r="N22" s="40">
        <v>194</v>
      </c>
      <c r="O22" s="40">
        <v>3184</v>
      </c>
      <c r="P22" s="40">
        <v>157</v>
      </c>
      <c r="Q22" s="40">
        <v>275</v>
      </c>
      <c r="R22" s="40">
        <v>495</v>
      </c>
      <c r="S22" s="40">
        <v>494</v>
      </c>
      <c r="T22" s="40">
        <v>320</v>
      </c>
      <c r="U22" s="40">
        <v>147</v>
      </c>
      <c r="V22" s="40">
        <v>222</v>
      </c>
      <c r="W22" s="41">
        <v>153</v>
      </c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22.72</v>
      </c>
      <c r="D23" s="42">
        <f>SUM(D18*D22)</f>
        <v>0</v>
      </c>
      <c r="E23" s="42">
        <f t="shared" ref="E23:X23" si="3">SUM(E18*E22)</f>
        <v>22.330000000000002</v>
      </c>
      <c r="F23" s="42">
        <f t="shared" si="3"/>
        <v>12.236000000000001</v>
      </c>
      <c r="G23" s="42">
        <f t="shared" si="3"/>
        <v>16.36</v>
      </c>
      <c r="H23" s="42">
        <f t="shared" si="3"/>
        <v>7.4250000000000007</v>
      </c>
      <c r="I23" s="42">
        <f t="shared" si="3"/>
        <v>4.34</v>
      </c>
      <c r="J23" s="42">
        <f t="shared" si="3"/>
        <v>38.85</v>
      </c>
      <c r="K23" s="42">
        <f t="shared" si="3"/>
        <v>36.800000000000004</v>
      </c>
      <c r="L23" s="42">
        <f t="shared" si="3"/>
        <v>4.1749999999999998</v>
      </c>
      <c r="M23" s="42">
        <f t="shared" si="3"/>
        <v>0.98499999999999999</v>
      </c>
      <c r="N23" s="42">
        <f t="shared" si="3"/>
        <v>7.76</v>
      </c>
      <c r="O23" s="42">
        <f t="shared" si="3"/>
        <v>127.36</v>
      </c>
      <c r="P23" s="42">
        <f t="shared" si="3"/>
        <v>3.9250000000000003</v>
      </c>
      <c r="Q23" s="42">
        <f t="shared" si="3"/>
        <v>0</v>
      </c>
      <c r="R23" s="42">
        <f t="shared" si="3"/>
        <v>24.75</v>
      </c>
      <c r="S23" s="42">
        <f t="shared" si="3"/>
        <v>29.64</v>
      </c>
      <c r="T23" s="42">
        <f t="shared" si="3"/>
        <v>0</v>
      </c>
      <c r="U23" s="42">
        <f t="shared" si="3"/>
        <v>0</v>
      </c>
      <c r="V23" s="42">
        <f t="shared" si="3"/>
        <v>0.66600000000000004</v>
      </c>
      <c r="W23" s="42">
        <f t="shared" si="3"/>
        <v>0.76500000000000001</v>
      </c>
      <c r="X23" s="42">
        <f t="shared" si="3"/>
        <v>0</v>
      </c>
      <c r="Y23" s="43">
        <f>SUM(C23:X23)</f>
        <v>361.08699999999999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11.36</v>
      </c>
      <c r="D24" s="42">
        <f>SUM(D20*D22)</f>
        <v>8.0549999999999997</v>
      </c>
      <c r="E24" s="42">
        <f t="shared" ref="E24:X24" si="4">SUM(E20*E22)</f>
        <v>0</v>
      </c>
      <c r="F24" s="42">
        <f t="shared" si="4"/>
        <v>12.236000000000001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9.2000000000000011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13.75</v>
      </c>
      <c r="R24" s="42">
        <f t="shared" si="4"/>
        <v>0</v>
      </c>
      <c r="S24" s="42">
        <f t="shared" si="4"/>
        <v>0</v>
      </c>
      <c r="T24" s="42">
        <f t="shared" si="4"/>
        <v>9.6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64.200999999999993</v>
      </c>
    </row>
    <row r="25" spans="1:25" x14ac:dyDescent="0.15">
      <c r="A25" s="60" t="s">
        <v>11</v>
      </c>
      <c r="B25" s="61"/>
      <c r="C25" s="44">
        <f>SUM(C23:C24)</f>
        <v>34.08</v>
      </c>
      <c r="D25" s="44">
        <f t="shared" ref="D25:X25" si="5">+D21*D22</f>
        <v>8.0549999999999997</v>
      </c>
      <c r="E25" s="44">
        <f t="shared" si="5"/>
        <v>22.330000000000002</v>
      </c>
      <c r="F25" s="44">
        <f t="shared" si="5"/>
        <v>24.472000000000001</v>
      </c>
      <c r="G25" s="44">
        <f t="shared" si="5"/>
        <v>16.36</v>
      </c>
      <c r="H25" s="44">
        <f t="shared" si="5"/>
        <v>7.4250000000000007</v>
      </c>
      <c r="I25" s="44">
        <f t="shared" si="5"/>
        <v>4.34</v>
      </c>
      <c r="J25" s="44">
        <f t="shared" si="5"/>
        <v>38.85</v>
      </c>
      <c r="K25" s="44">
        <f t="shared" si="5"/>
        <v>46</v>
      </c>
      <c r="L25" s="44">
        <f t="shared" si="5"/>
        <v>4.1749999999999998</v>
      </c>
      <c r="M25" s="44">
        <f t="shared" si="5"/>
        <v>0.98499999999999999</v>
      </c>
      <c r="N25" s="44">
        <f t="shared" si="5"/>
        <v>7.76</v>
      </c>
      <c r="O25" s="44">
        <f t="shared" si="5"/>
        <v>127.36</v>
      </c>
      <c r="P25" s="44">
        <f t="shared" si="5"/>
        <v>3.9250000000000003</v>
      </c>
      <c r="Q25" s="44">
        <f t="shared" si="5"/>
        <v>13.75</v>
      </c>
      <c r="R25" s="44">
        <f t="shared" si="5"/>
        <v>24.75</v>
      </c>
      <c r="S25" s="44">
        <f t="shared" si="5"/>
        <v>29.64</v>
      </c>
      <c r="T25" s="44">
        <f t="shared" si="5"/>
        <v>9.6</v>
      </c>
      <c r="U25" s="44">
        <f t="shared" si="5"/>
        <v>0</v>
      </c>
      <c r="V25" s="44">
        <f t="shared" si="5"/>
        <v>0.66600000000000004</v>
      </c>
      <c r="W25" s="45">
        <f t="shared" si="5"/>
        <v>0.76500000000000001</v>
      </c>
      <c r="X25" s="45">
        <f t="shared" si="5"/>
        <v>0</v>
      </c>
      <c r="Y25" s="43">
        <f>SUM(C25:X25)</f>
        <v>425.28800000000001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43565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7.5" thickBot="1" x14ac:dyDescent="0.2">
      <c r="A34" s="67"/>
      <c r="B34" s="68"/>
      <c r="C34" s="16" t="s">
        <v>42</v>
      </c>
      <c r="D34" s="18" t="s">
        <v>27</v>
      </c>
      <c r="E34" s="18" t="s">
        <v>29</v>
      </c>
      <c r="F34" s="18" t="s">
        <v>28</v>
      </c>
      <c r="G34" s="18" t="s">
        <v>32</v>
      </c>
      <c r="H34" s="18" t="s">
        <v>50</v>
      </c>
      <c r="I34" s="18" t="s">
        <v>40</v>
      </c>
      <c r="J34" s="18" t="s">
        <v>95</v>
      </c>
      <c r="K34" s="18" t="s">
        <v>84</v>
      </c>
      <c r="L34" s="18" t="s">
        <v>63</v>
      </c>
      <c r="M34" s="18" t="s">
        <v>71</v>
      </c>
      <c r="N34" s="18" t="s">
        <v>39</v>
      </c>
      <c r="O34" s="18" t="s">
        <v>41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72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144</v>
      </c>
      <c r="C36" s="25"/>
      <c r="D36" s="25"/>
      <c r="E36" s="25"/>
      <c r="F36" s="25">
        <v>5</v>
      </c>
      <c r="G36" s="25"/>
      <c r="H36" s="25"/>
      <c r="I36" s="25"/>
      <c r="J36" s="25"/>
      <c r="K36" s="25"/>
      <c r="L36" s="25"/>
      <c r="M36" s="25">
        <f>1/2</f>
        <v>0.5</v>
      </c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56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73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74</v>
      </c>
      <c r="C39" s="22"/>
      <c r="D39" s="22">
        <v>5</v>
      </c>
      <c r="E39" s="22"/>
      <c r="F39" s="22"/>
      <c r="G39" s="22">
        <v>20</v>
      </c>
      <c r="H39" s="22">
        <v>40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157</v>
      </c>
      <c r="C40" s="25"/>
      <c r="D40" s="25">
        <v>15</v>
      </c>
      <c r="E40" s="25"/>
      <c r="F40" s="25"/>
      <c r="G40" s="25">
        <v>10</v>
      </c>
      <c r="H40" s="25"/>
      <c r="I40" s="25">
        <v>3</v>
      </c>
      <c r="J40" s="25"/>
      <c r="K40" s="25">
        <v>25</v>
      </c>
      <c r="L40" s="25">
        <v>50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73</v>
      </c>
      <c r="C41" s="25">
        <v>50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 t="s">
        <v>29</v>
      </c>
      <c r="C42" s="28"/>
      <c r="D42" s="28"/>
      <c r="E42" s="28">
        <v>15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5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0.5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5.0000000000000001E-3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</f>
        <v>0.5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50</v>
      </c>
      <c r="D49" s="34">
        <f t="shared" ref="D49:X49" si="7">SUM(D39:D42)</f>
        <v>20</v>
      </c>
      <c r="E49" s="34">
        <f t="shared" si="7"/>
        <v>15</v>
      </c>
      <c r="F49" s="34">
        <f t="shared" si="7"/>
        <v>0</v>
      </c>
      <c r="G49" s="34">
        <f t="shared" si="7"/>
        <v>30</v>
      </c>
      <c r="H49" s="34">
        <f t="shared" si="7"/>
        <v>40</v>
      </c>
      <c r="I49" s="34">
        <f t="shared" si="7"/>
        <v>3</v>
      </c>
      <c r="J49" s="34">
        <f t="shared" si="7"/>
        <v>0</v>
      </c>
      <c r="K49" s="34">
        <f t="shared" si="7"/>
        <v>25</v>
      </c>
      <c r="L49" s="34">
        <f t="shared" si="7"/>
        <v>50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0.05</v>
      </c>
      <c r="D50" s="36">
        <f>+(A49*D49)/1000</f>
        <v>0.02</v>
      </c>
      <c r="E50" s="36">
        <f>+(A49*E49)/1000</f>
        <v>1.4999999999999999E-2</v>
      </c>
      <c r="F50" s="36">
        <f>+(A49*F49)/1000</f>
        <v>0</v>
      </c>
      <c r="G50" s="36">
        <f>+(A49*G49)/1000</f>
        <v>0.03</v>
      </c>
      <c r="H50" s="36">
        <f>+(A49*H49)/1000</f>
        <v>0.04</v>
      </c>
      <c r="I50" s="36">
        <f>+(A49*I49)/1000</f>
        <v>3.0000000000000001E-3</v>
      </c>
      <c r="J50" s="36">
        <f>+(A49*J49)/1000</f>
        <v>0</v>
      </c>
      <c r="K50" s="36">
        <f>+(A49*K49)/1000</f>
        <v>2.5000000000000001E-2</v>
      </c>
      <c r="L50" s="36">
        <f>+(A49*L49)/1000</f>
        <v>0.05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0.12000000000000001</v>
      </c>
      <c r="D51" s="38">
        <f t="shared" ref="D51:X51" si="8">+D50+D48</f>
        <v>0.02</v>
      </c>
      <c r="E51" s="38">
        <f t="shared" si="8"/>
        <v>0.03</v>
      </c>
      <c r="F51" s="38">
        <f t="shared" si="8"/>
        <v>5.0000000000000001E-3</v>
      </c>
      <c r="G51" s="38">
        <f t="shared" si="8"/>
        <v>0.03</v>
      </c>
      <c r="H51" s="38">
        <f t="shared" si="8"/>
        <v>0.04</v>
      </c>
      <c r="I51" s="38">
        <f t="shared" si="8"/>
        <v>3.0000000000000001E-3</v>
      </c>
      <c r="J51" s="38">
        <f t="shared" si="8"/>
        <v>0</v>
      </c>
      <c r="K51" s="38">
        <f t="shared" si="8"/>
        <v>2.5000000000000001E-2</v>
      </c>
      <c r="L51" s="38">
        <f t="shared" si="8"/>
        <v>0.05</v>
      </c>
      <c r="M51" s="38">
        <f t="shared" si="8"/>
        <v>0.5</v>
      </c>
      <c r="N51" s="38">
        <f t="shared" si="8"/>
        <v>0.06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284</v>
      </c>
      <c r="D52" s="40">
        <v>537</v>
      </c>
      <c r="E52" s="40">
        <v>1748</v>
      </c>
      <c r="F52" s="40">
        <v>3190</v>
      </c>
      <c r="G52" s="40">
        <v>217</v>
      </c>
      <c r="H52" s="40">
        <v>194</v>
      </c>
      <c r="I52" s="40">
        <v>153</v>
      </c>
      <c r="J52" s="40">
        <v>978</v>
      </c>
      <c r="K52" s="40">
        <v>1577</v>
      </c>
      <c r="L52" s="40">
        <v>440</v>
      </c>
      <c r="M52" s="40">
        <v>51</v>
      </c>
      <c r="N52" s="40">
        <v>214</v>
      </c>
      <c r="O52" s="40">
        <v>147</v>
      </c>
      <c r="P52" s="40">
        <v>153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19.880000000000003</v>
      </c>
      <c r="D53" s="42">
        <f>SUM(D48*D52)</f>
        <v>0</v>
      </c>
      <c r="E53" s="42">
        <f t="shared" ref="E53:X53" si="9">SUM(E48*E52)</f>
        <v>26.22</v>
      </c>
      <c r="F53" s="42">
        <f t="shared" si="9"/>
        <v>15.950000000000001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25.5</v>
      </c>
      <c r="N53" s="42">
        <f t="shared" si="9"/>
        <v>12.84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100.39000000000001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14.200000000000001</v>
      </c>
      <c r="D54" s="42">
        <f>SUM(D50*D52)</f>
        <v>10.74</v>
      </c>
      <c r="E54" s="42">
        <f t="shared" ref="E54:X54" si="10">SUM(E50*E52)</f>
        <v>26.22</v>
      </c>
      <c r="F54" s="42">
        <f t="shared" si="10"/>
        <v>0</v>
      </c>
      <c r="G54" s="42">
        <f t="shared" si="10"/>
        <v>6.51</v>
      </c>
      <c r="H54" s="42">
        <f t="shared" si="10"/>
        <v>7.76</v>
      </c>
      <c r="I54" s="42">
        <f t="shared" si="10"/>
        <v>0.45900000000000002</v>
      </c>
      <c r="J54" s="42">
        <f t="shared" si="10"/>
        <v>0</v>
      </c>
      <c r="K54" s="42">
        <f t="shared" si="10"/>
        <v>39.425000000000004</v>
      </c>
      <c r="L54" s="42">
        <f t="shared" si="10"/>
        <v>22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127.31399999999999</v>
      </c>
    </row>
    <row r="55" spans="1:25" x14ac:dyDescent="0.15">
      <c r="A55" s="60" t="s">
        <v>11</v>
      </c>
      <c r="B55" s="61"/>
      <c r="C55" s="44">
        <f>SUM(C53:C54)</f>
        <v>34.080000000000005</v>
      </c>
      <c r="D55" s="44">
        <f t="shared" ref="D55:X55" si="11">SUM(D53:D54)</f>
        <v>10.74</v>
      </c>
      <c r="E55" s="44">
        <f t="shared" si="11"/>
        <v>52.44</v>
      </c>
      <c r="F55" s="44">
        <f t="shared" si="11"/>
        <v>15.950000000000001</v>
      </c>
      <c r="G55" s="44">
        <f t="shared" si="11"/>
        <v>6.51</v>
      </c>
      <c r="H55" s="44">
        <f t="shared" si="11"/>
        <v>7.76</v>
      </c>
      <c r="I55" s="44">
        <f t="shared" si="11"/>
        <v>0.45900000000000002</v>
      </c>
      <c r="J55" s="44">
        <f t="shared" si="11"/>
        <v>0</v>
      </c>
      <c r="K55" s="44">
        <f t="shared" si="11"/>
        <v>39.425000000000004</v>
      </c>
      <c r="L55" s="44">
        <f t="shared" si="11"/>
        <v>22</v>
      </c>
      <c r="M55" s="44">
        <f t="shared" si="11"/>
        <v>25.5</v>
      </c>
      <c r="N55" s="44">
        <f t="shared" si="11"/>
        <v>12.84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4">
        <f t="shared" si="11"/>
        <v>0</v>
      </c>
      <c r="W55" s="44">
        <f t="shared" si="11"/>
        <v>0</v>
      </c>
      <c r="X55" s="44">
        <f t="shared" si="11"/>
        <v>0</v>
      </c>
      <c r="Y55" s="43">
        <f>SUM(C55:X55)</f>
        <v>227.70400000000004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37" workbookViewId="0">
      <selection activeCell="I41" sqref="I4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</v>
      </c>
      <c r="N1" s="63"/>
      <c r="O1" s="63"/>
      <c r="P1" s="63"/>
      <c r="Q1" s="63"/>
      <c r="R1" s="63" t="s">
        <v>2</v>
      </c>
      <c r="S1" s="63"/>
      <c r="T1" s="63"/>
      <c r="U1" s="63"/>
      <c r="V1" s="63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43566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7.5" thickBot="1" x14ac:dyDescent="0.2">
      <c r="A4" s="67"/>
      <c r="B4" s="68"/>
      <c r="C4" s="16" t="s">
        <v>42</v>
      </c>
      <c r="D4" s="17" t="s">
        <v>27</v>
      </c>
      <c r="E4" s="18" t="s">
        <v>29</v>
      </c>
      <c r="F4" s="18" t="s">
        <v>30</v>
      </c>
      <c r="G4" s="18" t="s">
        <v>143</v>
      </c>
      <c r="H4" s="18" t="s">
        <v>28</v>
      </c>
      <c r="I4" s="19" t="s">
        <v>65</v>
      </c>
      <c r="J4" s="18" t="s">
        <v>32</v>
      </c>
      <c r="K4" s="18" t="s">
        <v>35</v>
      </c>
      <c r="L4" s="18" t="s">
        <v>84</v>
      </c>
      <c r="M4" s="18" t="s">
        <v>37</v>
      </c>
      <c r="N4" s="19" t="s">
        <v>47</v>
      </c>
      <c r="O4" s="18" t="s">
        <v>57</v>
      </c>
      <c r="P4" s="18" t="s">
        <v>39</v>
      </c>
      <c r="Q4" s="18" t="s">
        <v>82</v>
      </c>
      <c r="R4" s="18" t="s">
        <v>34</v>
      </c>
      <c r="S4" s="18" t="s">
        <v>40</v>
      </c>
      <c r="T4" s="18" t="s">
        <v>38</v>
      </c>
      <c r="U4" s="19" t="s">
        <v>50</v>
      </c>
      <c r="V4" s="20" t="s">
        <v>75</v>
      </c>
      <c r="W4" s="17"/>
      <c r="X4" s="17"/>
      <c r="Y4" s="15"/>
    </row>
    <row r="5" spans="1:25" ht="11.25" customHeight="1" x14ac:dyDescent="0.15">
      <c r="A5" s="72" t="s">
        <v>5</v>
      </c>
      <c r="B5" s="21" t="s">
        <v>43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140</v>
      </c>
      <c r="C6" s="25"/>
      <c r="D6" s="25"/>
      <c r="E6" s="25">
        <v>7</v>
      </c>
      <c r="F6" s="25">
        <v>15</v>
      </c>
      <c r="G6" s="25"/>
      <c r="H6" s="25"/>
      <c r="I6" s="25">
        <v>120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141</v>
      </c>
      <c r="C7" s="25"/>
      <c r="D7" s="25">
        <v>5</v>
      </c>
      <c r="E7" s="25"/>
      <c r="F7" s="25">
        <v>18</v>
      </c>
      <c r="G7" s="25"/>
      <c r="H7" s="25"/>
      <c r="I7" s="25"/>
      <c r="J7" s="25"/>
      <c r="K7" s="25">
        <v>25</v>
      </c>
      <c r="L7" s="25"/>
      <c r="M7" s="25">
        <f>1/10</f>
        <v>0.1</v>
      </c>
      <c r="N7" s="25"/>
      <c r="O7" s="25"/>
      <c r="P7" s="25"/>
      <c r="Q7" s="25"/>
      <c r="R7" s="25"/>
      <c r="S7" s="25"/>
      <c r="T7" s="25">
        <v>28</v>
      </c>
      <c r="U7" s="25"/>
      <c r="V7" s="26"/>
      <c r="W7" s="26"/>
      <c r="X7" s="26"/>
      <c r="Y7" s="15"/>
    </row>
    <row r="8" spans="1:25" ht="11.25" thickBot="1" x14ac:dyDescent="0.2">
      <c r="A8" s="74"/>
      <c r="B8" s="27" t="s">
        <v>46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6</v>
      </c>
      <c r="B9" s="21" t="s">
        <v>101</v>
      </c>
      <c r="C9" s="22"/>
      <c r="D9" s="22"/>
      <c r="E9" s="22">
        <v>7</v>
      </c>
      <c r="F9" s="22"/>
      <c r="G9" s="22"/>
      <c r="H9" s="22"/>
      <c r="I9" s="22"/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142</v>
      </c>
      <c r="C10" s="25"/>
      <c r="D10" s="25"/>
      <c r="E10" s="25"/>
      <c r="F10" s="25"/>
      <c r="G10" s="25">
        <v>25</v>
      </c>
      <c r="H10" s="25">
        <v>8</v>
      </c>
      <c r="I10" s="25"/>
      <c r="J10" s="25">
        <v>10</v>
      </c>
      <c r="K10" s="25"/>
      <c r="L10" s="25">
        <v>35</v>
      </c>
      <c r="M10" s="25"/>
      <c r="N10" s="25">
        <v>25</v>
      </c>
      <c r="O10" s="25">
        <v>5</v>
      </c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42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7</v>
      </c>
      <c r="B13" s="21" t="s">
        <v>45</v>
      </c>
      <c r="C13" s="22"/>
      <c r="D13" s="22"/>
      <c r="E13" s="22"/>
      <c r="F13" s="22"/>
      <c r="G13" s="22"/>
      <c r="H13" s="22"/>
      <c r="I13" s="22"/>
      <c r="J13" s="22">
        <v>20</v>
      </c>
      <c r="K13" s="22"/>
      <c r="L13" s="22"/>
      <c r="M13" s="22"/>
      <c r="N13" s="22"/>
      <c r="O13" s="22"/>
      <c r="P13" s="22"/>
      <c r="Q13" s="22"/>
      <c r="R13" s="22">
        <v>18</v>
      </c>
      <c r="S13" s="22"/>
      <c r="T13" s="22"/>
      <c r="U13" s="22">
        <v>10</v>
      </c>
      <c r="V13" s="23">
        <v>10</v>
      </c>
      <c r="W13" s="23"/>
      <c r="X13" s="23"/>
      <c r="Y13" s="15"/>
    </row>
    <row r="14" spans="1:25" x14ac:dyDescent="0.15">
      <c r="A14" s="73"/>
      <c r="B14" s="24" t="s">
        <v>96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300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42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14</v>
      </c>
      <c r="F17" s="31">
        <f t="shared" si="0"/>
        <v>33</v>
      </c>
      <c r="G17" s="31">
        <f t="shared" si="0"/>
        <v>25</v>
      </c>
      <c r="H17" s="31">
        <f t="shared" si="0"/>
        <v>8</v>
      </c>
      <c r="I17" s="31">
        <f t="shared" si="0"/>
        <v>120</v>
      </c>
      <c r="J17" s="31">
        <f t="shared" si="0"/>
        <v>40</v>
      </c>
      <c r="K17" s="31">
        <f t="shared" si="0"/>
        <v>25</v>
      </c>
      <c r="L17" s="31">
        <f t="shared" si="0"/>
        <v>35</v>
      </c>
      <c r="M17" s="31">
        <f t="shared" si="0"/>
        <v>0.1</v>
      </c>
      <c r="N17" s="31">
        <f t="shared" si="0"/>
        <v>25</v>
      </c>
      <c r="O17" s="31">
        <f t="shared" si="0"/>
        <v>5</v>
      </c>
      <c r="P17" s="31">
        <f t="shared" si="0"/>
        <v>70</v>
      </c>
      <c r="Q17" s="31">
        <f t="shared" si="0"/>
        <v>70</v>
      </c>
      <c r="R17" s="31">
        <f t="shared" si="0"/>
        <v>0</v>
      </c>
      <c r="S17" s="31">
        <f t="shared" si="0"/>
        <v>5</v>
      </c>
      <c r="T17" s="31">
        <f t="shared" si="0"/>
        <v>28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1.4E-2</v>
      </c>
      <c r="F18" s="33">
        <f>+(A17*F17)/1000</f>
        <v>3.3000000000000002E-2</v>
      </c>
      <c r="G18" s="33">
        <f>+(A17*G17)/1000</f>
        <v>2.5000000000000001E-2</v>
      </c>
      <c r="H18" s="33">
        <f>+(A17*H17)/1000</f>
        <v>8.0000000000000002E-3</v>
      </c>
      <c r="I18" s="33">
        <f>+(A17*I17)/1000</f>
        <v>0.12</v>
      </c>
      <c r="J18" s="33">
        <f>+(A17*J17)/1000</f>
        <v>0.04</v>
      </c>
      <c r="K18" s="33">
        <f>+(A17*K17)/1000</f>
        <v>2.5000000000000001E-2</v>
      </c>
      <c r="L18" s="33">
        <f>+(A17*L17)/1000</f>
        <v>3.5000000000000003E-2</v>
      </c>
      <c r="M18" s="33">
        <f>+(A17*M17)</f>
        <v>0.1</v>
      </c>
      <c r="N18" s="33">
        <f>+(A17*N17)/1000</f>
        <v>2.5000000000000001E-2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7.0000000000000007E-2</v>
      </c>
      <c r="R18" s="33">
        <f>+(A17*R17)/1000</f>
        <v>0</v>
      </c>
      <c r="S18" s="33">
        <f>+(A17*S17)/1000</f>
        <v>5.0000000000000001E-3</v>
      </c>
      <c r="T18" s="33">
        <f>+(A17*T17)/1000</f>
        <v>2.8000000000000001E-2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20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300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18</v>
      </c>
      <c r="S19" s="34">
        <f t="shared" si="1"/>
        <v>0</v>
      </c>
      <c r="T19" s="34">
        <f t="shared" si="1"/>
        <v>0</v>
      </c>
      <c r="U19" s="34">
        <f t="shared" si="1"/>
        <v>10</v>
      </c>
      <c r="V19" s="34">
        <f t="shared" si="1"/>
        <v>10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0.02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1.7999999999999999E-2</v>
      </c>
      <c r="S20" s="36">
        <f>+(A19*S19)/1000</f>
        <v>0</v>
      </c>
      <c r="T20" s="36">
        <f>+(A19*T19)/1000</f>
        <v>0</v>
      </c>
      <c r="U20" s="36">
        <f>+(A19*U19)/1000</f>
        <v>0.01</v>
      </c>
      <c r="V20" s="36">
        <f>+(A19*V19)/1000</f>
        <v>0.01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8</v>
      </c>
      <c r="B21" s="77"/>
      <c r="C21" s="38">
        <f>+C20+C18</f>
        <v>0.12</v>
      </c>
      <c r="D21" s="38">
        <f t="shared" ref="D21:X21" si="2">+D20+D18</f>
        <v>0.02</v>
      </c>
      <c r="E21" s="38">
        <f t="shared" si="2"/>
        <v>1.4E-2</v>
      </c>
      <c r="F21" s="38">
        <f t="shared" si="2"/>
        <v>3.3000000000000002E-2</v>
      </c>
      <c r="G21" s="38">
        <f t="shared" si="2"/>
        <v>2.5000000000000001E-2</v>
      </c>
      <c r="H21" s="38">
        <f t="shared" si="2"/>
        <v>8.0000000000000002E-3</v>
      </c>
      <c r="I21" s="38">
        <f t="shared" si="2"/>
        <v>0.12</v>
      </c>
      <c r="J21" s="38">
        <f t="shared" si="2"/>
        <v>0.06</v>
      </c>
      <c r="K21" s="38">
        <f t="shared" si="2"/>
        <v>2.5000000000000001E-2</v>
      </c>
      <c r="L21" s="38">
        <f t="shared" si="2"/>
        <v>3.5000000000000003E-2</v>
      </c>
      <c r="M21" s="38">
        <f t="shared" si="2"/>
        <v>0.1</v>
      </c>
      <c r="N21" s="38">
        <f t="shared" si="2"/>
        <v>0.32500000000000001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7.0000000000000007E-2</v>
      </c>
      <c r="R21" s="38">
        <f t="shared" si="2"/>
        <v>1.7999999999999999E-2</v>
      </c>
      <c r="S21" s="38">
        <f t="shared" si="2"/>
        <v>5.0000000000000001E-3</v>
      </c>
      <c r="T21" s="38">
        <f t="shared" si="2"/>
        <v>2.8000000000000001E-2</v>
      </c>
      <c r="U21" s="38">
        <f t="shared" si="2"/>
        <v>0.01</v>
      </c>
      <c r="V21" s="38">
        <f t="shared" si="2"/>
        <v>0.01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9</v>
      </c>
      <c r="B22" s="71"/>
      <c r="C22" s="40">
        <v>284</v>
      </c>
      <c r="D22" s="40">
        <v>537</v>
      </c>
      <c r="E22" s="40">
        <v>1748</v>
      </c>
      <c r="F22" s="40">
        <v>297</v>
      </c>
      <c r="G22" s="40">
        <v>444</v>
      </c>
      <c r="H22" s="40">
        <v>3190</v>
      </c>
      <c r="I22" s="40">
        <v>400</v>
      </c>
      <c r="J22" s="40">
        <v>217</v>
      </c>
      <c r="K22" s="40">
        <v>390</v>
      </c>
      <c r="L22" s="40">
        <v>1577</v>
      </c>
      <c r="M22" s="40">
        <v>51</v>
      </c>
      <c r="N22" s="40">
        <v>167</v>
      </c>
      <c r="O22" s="40">
        <v>197</v>
      </c>
      <c r="P22" s="40">
        <v>214</v>
      </c>
      <c r="Q22" s="40">
        <v>494</v>
      </c>
      <c r="R22" s="40">
        <v>920</v>
      </c>
      <c r="S22" s="40">
        <v>153</v>
      </c>
      <c r="T22" s="40">
        <v>222</v>
      </c>
      <c r="U22" s="40">
        <v>194</v>
      </c>
      <c r="V22" s="40">
        <v>823</v>
      </c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22.72</v>
      </c>
      <c r="D23" s="42">
        <f>SUM(D18*D22)</f>
        <v>2.6850000000000001</v>
      </c>
      <c r="E23" s="42">
        <f t="shared" ref="E23:X23" si="3">SUM(E18*E22)</f>
        <v>24.472000000000001</v>
      </c>
      <c r="F23" s="42">
        <f t="shared" si="3"/>
        <v>9.8010000000000002</v>
      </c>
      <c r="G23" s="42">
        <f t="shared" si="3"/>
        <v>11.100000000000001</v>
      </c>
      <c r="H23" s="42">
        <f t="shared" si="3"/>
        <v>25.52</v>
      </c>
      <c r="I23" s="42">
        <f t="shared" si="3"/>
        <v>48</v>
      </c>
      <c r="J23" s="42">
        <f t="shared" si="3"/>
        <v>8.68</v>
      </c>
      <c r="K23" s="42">
        <f t="shared" si="3"/>
        <v>9.75</v>
      </c>
      <c r="L23" s="42">
        <f t="shared" si="3"/>
        <v>55.195000000000007</v>
      </c>
      <c r="M23" s="42">
        <f t="shared" si="3"/>
        <v>5.1000000000000005</v>
      </c>
      <c r="N23" s="42">
        <f t="shared" si="3"/>
        <v>4.1749999999999998</v>
      </c>
      <c r="O23" s="42">
        <f t="shared" si="3"/>
        <v>0.98499999999999999</v>
      </c>
      <c r="P23" s="42">
        <f t="shared" si="3"/>
        <v>14.980000000000002</v>
      </c>
      <c r="Q23" s="42">
        <f t="shared" si="3"/>
        <v>34.580000000000005</v>
      </c>
      <c r="R23" s="42">
        <f t="shared" si="3"/>
        <v>0</v>
      </c>
      <c r="S23" s="42">
        <f t="shared" si="3"/>
        <v>0.76500000000000001</v>
      </c>
      <c r="T23" s="42">
        <f t="shared" si="3"/>
        <v>6.2160000000000002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284.72399999999999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11.36</v>
      </c>
      <c r="D24" s="42">
        <f>SUM(D20*D22)</f>
        <v>8.0549999999999997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4.34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50.1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16.559999999999999</v>
      </c>
      <c r="S24" s="42">
        <f t="shared" si="4"/>
        <v>0</v>
      </c>
      <c r="T24" s="42">
        <f t="shared" si="4"/>
        <v>0</v>
      </c>
      <c r="U24" s="42">
        <f t="shared" si="4"/>
        <v>1.94</v>
      </c>
      <c r="V24" s="42">
        <f t="shared" si="4"/>
        <v>8.23</v>
      </c>
      <c r="W24" s="42">
        <f t="shared" si="4"/>
        <v>0</v>
      </c>
      <c r="X24" s="42">
        <f t="shared" si="4"/>
        <v>0</v>
      </c>
      <c r="Y24" s="43">
        <f>SUM(C24:X24)</f>
        <v>100.58500000000001</v>
      </c>
    </row>
    <row r="25" spans="1:25" x14ac:dyDescent="0.15">
      <c r="A25" s="60" t="s">
        <v>11</v>
      </c>
      <c r="B25" s="61"/>
      <c r="C25" s="44">
        <f>SUM(C23:C24)</f>
        <v>34.08</v>
      </c>
      <c r="D25" s="44">
        <f t="shared" ref="D25:X25" si="5">+D21*D22</f>
        <v>10.74</v>
      </c>
      <c r="E25" s="44">
        <f t="shared" si="5"/>
        <v>24.472000000000001</v>
      </c>
      <c r="F25" s="44">
        <f t="shared" si="5"/>
        <v>9.8010000000000002</v>
      </c>
      <c r="G25" s="44">
        <f t="shared" si="5"/>
        <v>11.100000000000001</v>
      </c>
      <c r="H25" s="44">
        <f t="shared" si="5"/>
        <v>25.52</v>
      </c>
      <c r="I25" s="44">
        <f t="shared" si="5"/>
        <v>48</v>
      </c>
      <c r="J25" s="44">
        <f t="shared" si="5"/>
        <v>13.02</v>
      </c>
      <c r="K25" s="44">
        <f t="shared" si="5"/>
        <v>9.75</v>
      </c>
      <c r="L25" s="44">
        <f t="shared" si="5"/>
        <v>55.195000000000007</v>
      </c>
      <c r="M25" s="44">
        <f t="shared" si="5"/>
        <v>5.1000000000000005</v>
      </c>
      <c r="N25" s="44">
        <f t="shared" si="5"/>
        <v>54.274999999999999</v>
      </c>
      <c r="O25" s="44">
        <f t="shared" si="5"/>
        <v>0.98499999999999999</v>
      </c>
      <c r="P25" s="44">
        <f t="shared" si="5"/>
        <v>14.980000000000002</v>
      </c>
      <c r="Q25" s="44">
        <f t="shared" si="5"/>
        <v>34.580000000000005</v>
      </c>
      <c r="R25" s="44">
        <f t="shared" si="5"/>
        <v>16.559999999999999</v>
      </c>
      <c r="S25" s="44">
        <f t="shared" si="5"/>
        <v>0.76500000000000001</v>
      </c>
      <c r="T25" s="44">
        <f t="shared" si="5"/>
        <v>6.2160000000000002</v>
      </c>
      <c r="U25" s="44">
        <f t="shared" si="5"/>
        <v>1.94</v>
      </c>
      <c r="V25" s="44">
        <f t="shared" si="5"/>
        <v>8.23</v>
      </c>
      <c r="W25" s="45">
        <f t="shared" si="5"/>
        <v>0</v>
      </c>
      <c r="X25" s="45">
        <f t="shared" si="5"/>
        <v>0</v>
      </c>
      <c r="Y25" s="43">
        <f>SUM(C25:X25)</f>
        <v>385.30900000000008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12</v>
      </c>
      <c r="B28" s="78"/>
      <c r="C28" s="50"/>
      <c r="H28" s="78" t="s">
        <v>13</v>
      </c>
      <c r="I28" s="78"/>
      <c r="J28" s="78"/>
      <c r="K28" s="78"/>
      <c r="P28" s="78" t="s">
        <v>14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</v>
      </c>
      <c r="N31" s="63"/>
      <c r="O31" s="63"/>
      <c r="P31" s="63"/>
      <c r="Q31" s="63"/>
      <c r="R31" s="63" t="s">
        <v>15</v>
      </c>
      <c r="S31" s="63"/>
      <c r="T31" s="63"/>
      <c r="U31" s="63"/>
      <c r="V31" s="63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43566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7.5" thickBot="1" x14ac:dyDescent="0.2">
      <c r="A34" s="67"/>
      <c r="B34" s="68"/>
      <c r="C34" s="16" t="s">
        <v>42</v>
      </c>
      <c r="D34" s="18" t="s">
        <v>27</v>
      </c>
      <c r="E34" s="18" t="s">
        <v>84</v>
      </c>
      <c r="F34" s="18" t="s">
        <v>58</v>
      </c>
      <c r="G34" s="18" t="s">
        <v>32</v>
      </c>
      <c r="H34" s="18" t="s">
        <v>75</v>
      </c>
      <c r="I34" s="18" t="s">
        <v>29</v>
      </c>
      <c r="J34" s="18" t="s">
        <v>47</v>
      </c>
      <c r="K34" s="18" t="s">
        <v>49</v>
      </c>
      <c r="L34" s="18" t="s">
        <v>39</v>
      </c>
      <c r="M34" s="18" t="s">
        <v>33</v>
      </c>
      <c r="N34" s="18" t="s">
        <v>40</v>
      </c>
      <c r="O34" s="18" t="s">
        <v>164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5</v>
      </c>
      <c r="B35" s="21" t="s">
        <v>24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84</v>
      </c>
      <c r="C36" s="25"/>
      <c r="D36" s="25"/>
      <c r="E36" s="25">
        <v>30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108</v>
      </c>
      <c r="C37" s="25">
        <v>70</v>
      </c>
      <c r="D37" s="25"/>
      <c r="E37" s="25"/>
      <c r="F37" s="25"/>
      <c r="G37" s="25"/>
      <c r="H37" s="25"/>
      <c r="I37" s="25">
        <v>10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6</v>
      </c>
      <c r="B39" s="21" t="s">
        <v>59</v>
      </c>
      <c r="C39" s="22"/>
      <c r="D39" s="22">
        <v>7</v>
      </c>
      <c r="E39" s="22"/>
      <c r="F39" s="22">
        <v>20</v>
      </c>
      <c r="G39" s="22">
        <v>20</v>
      </c>
      <c r="H39" s="22">
        <v>15</v>
      </c>
      <c r="I39" s="22"/>
      <c r="J39" s="22">
        <v>30</v>
      </c>
      <c r="K39" s="22"/>
      <c r="L39" s="22"/>
      <c r="M39" s="22">
        <v>20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105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50</v>
      </c>
      <c r="L40" s="25"/>
      <c r="M40" s="25"/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145</v>
      </c>
      <c r="C41" s="25">
        <v>50</v>
      </c>
      <c r="D41" s="25"/>
      <c r="E41" s="25"/>
      <c r="F41" s="25"/>
      <c r="G41" s="25"/>
      <c r="H41" s="25"/>
      <c r="I41" s="25">
        <v>20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70</v>
      </c>
      <c r="D47" s="31">
        <f t="shared" ref="D47:X47" si="6">SUM(D35:D38)</f>
        <v>0</v>
      </c>
      <c r="E47" s="31">
        <f t="shared" si="6"/>
        <v>30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7.0000000000000007E-2</v>
      </c>
      <c r="D48" s="33">
        <f>+(A47*D47)/1000</f>
        <v>0</v>
      </c>
      <c r="E48" s="33">
        <f>+(A47*E47)/1000</f>
        <v>0.03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0.01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50</v>
      </c>
      <c r="D49" s="34">
        <f t="shared" ref="D49:X49" si="7">SUM(D39:D42)</f>
        <v>22</v>
      </c>
      <c r="E49" s="34">
        <f t="shared" si="7"/>
        <v>0</v>
      </c>
      <c r="F49" s="34">
        <f t="shared" si="7"/>
        <v>20</v>
      </c>
      <c r="G49" s="34">
        <f t="shared" si="7"/>
        <v>20</v>
      </c>
      <c r="H49" s="34">
        <f t="shared" si="7"/>
        <v>15</v>
      </c>
      <c r="I49" s="34">
        <f t="shared" si="7"/>
        <v>20</v>
      </c>
      <c r="J49" s="34">
        <f t="shared" si="7"/>
        <v>30</v>
      </c>
      <c r="K49" s="34">
        <f t="shared" si="7"/>
        <v>50</v>
      </c>
      <c r="L49" s="34">
        <f t="shared" si="7"/>
        <v>0</v>
      </c>
      <c r="M49" s="34">
        <f t="shared" si="7"/>
        <v>20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0.05</v>
      </c>
      <c r="D50" s="36">
        <f>+(A49*D49)/1000</f>
        <v>2.1999999999999999E-2</v>
      </c>
      <c r="E50" s="36">
        <f>+(A49*E49)/1000</f>
        <v>0</v>
      </c>
      <c r="F50" s="36">
        <f>+(A49*F49)/1000</f>
        <v>0.02</v>
      </c>
      <c r="G50" s="36">
        <f>+(A49*G49)/1000</f>
        <v>0.02</v>
      </c>
      <c r="H50" s="36">
        <f>+(A49*H49)/1000</f>
        <v>1.4999999999999999E-2</v>
      </c>
      <c r="I50" s="36">
        <f>+(A49*I49)/1000</f>
        <v>0.02</v>
      </c>
      <c r="J50" s="36">
        <f>+(A49*J49)/1000</f>
        <v>0.03</v>
      </c>
      <c r="K50" s="36">
        <f>+(A49*K49)/1000</f>
        <v>0.05</v>
      </c>
      <c r="L50" s="36">
        <f>+(A49*L49)/1000</f>
        <v>0</v>
      </c>
      <c r="M50" s="36">
        <f>+(A49*M49)/1000</f>
        <v>0.02</v>
      </c>
      <c r="N50" s="36">
        <f>+(A49*N49)/1000</f>
        <v>3.0000000000000001E-3</v>
      </c>
      <c r="O50" s="36">
        <f>+(A49*O49)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8</v>
      </c>
      <c r="B51" s="77"/>
      <c r="C51" s="38">
        <f>+C50+C48</f>
        <v>0.12000000000000001</v>
      </c>
      <c r="D51" s="38">
        <f t="shared" ref="D51:X51" si="8">+D50+D48</f>
        <v>2.1999999999999999E-2</v>
      </c>
      <c r="E51" s="38">
        <f t="shared" si="8"/>
        <v>0.03</v>
      </c>
      <c r="F51" s="38">
        <f t="shared" si="8"/>
        <v>0.02</v>
      </c>
      <c r="G51" s="38">
        <f t="shared" si="8"/>
        <v>0.02</v>
      </c>
      <c r="H51" s="38">
        <f t="shared" si="8"/>
        <v>1.4999999999999999E-2</v>
      </c>
      <c r="I51" s="38">
        <f t="shared" si="8"/>
        <v>0.03</v>
      </c>
      <c r="J51" s="38">
        <f t="shared" si="8"/>
        <v>0.03</v>
      </c>
      <c r="K51" s="38">
        <f t="shared" si="8"/>
        <v>0.05</v>
      </c>
      <c r="L51" s="38">
        <f t="shared" si="8"/>
        <v>0.06</v>
      </c>
      <c r="M51" s="38">
        <f t="shared" si="8"/>
        <v>0.02</v>
      </c>
      <c r="N51" s="38">
        <f t="shared" si="8"/>
        <v>3.0000000000000001E-3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9</v>
      </c>
      <c r="B52" s="71"/>
      <c r="C52" s="40">
        <v>284</v>
      </c>
      <c r="D52" s="40">
        <v>537</v>
      </c>
      <c r="E52" s="40">
        <v>1577</v>
      </c>
      <c r="F52" s="40">
        <v>559</v>
      </c>
      <c r="G52" s="40">
        <v>217</v>
      </c>
      <c r="H52" s="40">
        <v>823</v>
      </c>
      <c r="I52" s="40">
        <v>1748</v>
      </c>
      <c r="J52" s="40">
        <v>167</v>
      </c>
      <c r="K52" s="40">
        <v>275</v>
      </c>
      <c r="L52" s="40">
        <v>214</v>
      </c>
      <c r="M52" s="40">
        <v>157</v>
      </c>
      <c r="N52" s="40">
        <v>153</v>
      </c>
      <c r="O52" s="40">
        <v>51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19.880000000000003</v>
      </c>
      <c r="D53" s="42">
        <f>SUM(D48*D52)</f>
        <v>0</v>
      </c>
      <c r="E53" s="42">
        <f t="shared" ref="E53:X53" si="9">SUM(E48*E52)</f>
        <v>47.309999999999995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17.48</v>
      </c>
      <c r="J53" s="42">
        <f t="shared" si="9"/>
        <v>0</v>
      </c>
      <c r="K53" s="42">
        <f t="shared" si="9"/>
        <v>0</v>
      </c>
      <c r="L53" s="42">
        <f t="shared" si="9"/>
        <v>12.84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97.51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14.200000000000001</v>
      </c>
      <c r="D54" s="42">
        <f>SUM(D50*D52)</f>
        <v>11.814</v>
      </c>
      <c r="E54" s="42">
        <f t="shared" ref="E54:X54" si="10">SUM(E50*E52)</f>
        <v>0</v>
      </c>
      <c r="F54" s="42">
        <f t="shared" si="10"/>
        <v>11.18</v>
      </c>
      <c r="G54" s="42">
        <f t="shared" si="10"/>
        <v>4.34</v>
      </c>
      <c r="H54" s="42">
        <f t="shared" si="10"/>
        <v>12.344999999999999</v>
      </c>
      <c r="I54" s="42">
        <f t="shared" si="10"/>
        <v>34.96</v>
      </c>
      <c r="J54" s="42">
        <f t="shared" si="10"/>
        <v>5.01</v>
      </c>
      <c r="K54" s="42">
        <f t="shared" si="10"/>
        <v>13.75</v>
      </c>
      <c r="L54" s="42">
        <f t="shared" si="10"/>
        <v>0</v>
      </c>
      <c r="M54" s="42">
        <f t="shared" si="10"/>
        <v>3.14</v>
      </c>
      <c r="N54" s="42">
        <f t="shared" si="10"/>
        <v>0.45900000000000002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111.19800000000001</v>
      </c>
    </row>
    <row r="55" spans="1:25" x14ac:dyDescent="0.15">
      <c r="A55" s="60" t="s">
        <v>11</v>
      </c>
      <c r="B55" s="61"/>
      <c r="C55" s="44">
        <f>SUM(C53:C54)</f>
        <v>34.080000000000005</v>
      </c>
      <c r="D55" s="44">
        <f t="shared" ref="D55:X55" si="11">+D51*D52</f>
        <v>11.814</v>
      </c>
      <c r="E55" s="44">
        <f t="shared" si="11"/>
        <v>47.309999999999995</v>
      </c>
      <c r="F55" s="44">
        <f t="shared" si="11"/>
        <v>11.18</v>
      </c>
      <c r="G55" s="44">
        <f t="shared" si="11"/>
        <v>4.34</v>
      </c>
      <c r="H55" s="44">
        <f t="shared" si="11"/>
        <v>12.344999999999999</v>
      </c>
      <c r="I55" s="44">
        <f t="shared" si="11"/>
        <v>52.44</v>
      </c>
      <c r="J55" s="44">
        <f t="shared" si="11"/>
        <v>5.01</v>
      </c>
      <c r="K55" s="44">
        <f t="shared" si="11"/>
        <v>13.75</v>
      </c>
      <c r="L55" s="44">
        <f t="shared" si="11"/>
        <v>12.84</v>
      </c>
      <c r="M55" s="44">
        <f t="shared" si="11"/>
        <v>3.14</v>
      </c>
      <c r="N55" s="44">
        <f t="shared" si="11"/>
        <v>0.45900000000000002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208.708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12</v>
      </c>
      <c r="B58" s="78"/>
      <c r="C58" s="50"/>
      <c r="H58" s="78" t="s">
        <v>13</v>
      </c>
      <c r="I58" s="78"/>
      <c r="J58" s="78"/>
      <c r="K58" s="78"/>
      <c r="P58" s="78" t="s">
        <v>14</v>
      </c>
      <c r="Q58" s="78"/>
      <c r="R58" s="78"/>
      <c r="S58" s="7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2019-04-05T04:39:29Z</dcterms:modified>
</cp:coreProperties>
</file>