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narik\Desktop\"/>
    </mc:Choice>
  </mc:AlternateContent>
  <bookViews>
    <workbookView xWindow="-120" yWindow="-120" windowWidth="21840" windowHeight="13020" firstSheet="3" activeTab="3"/>
  </bookViews>
  <sheets>
    <sheet name="1" sheetId="4" state="hidden" r:id="rId1"/>
    <sheet name="2" sheetId="5" state="hidden" r:id="rId2"/>
    <sheet name="111" sheetId="6" state="hidden" r:id="rId3"/>
    <sheet name="01,12" sheetId="29" r:id="rId4"/>
    <sheet name="02․12" sheetId="14" r:id="rId5"/>
    <sheet name="05․12" sheetId="8" r:id="rId6"/>
    <sheet name="06․12" sheetId="9" r:id="rId7"/>
    <sheet name="07․12" sheetId="10" r:id="rId8"/>
    <sheet name="08․12" sheetId="7" r:id="rId9"/>
    <sheet name="09․12" sheetId="15" r:id="rId10"/>
    <sheet name="11" sheetId="24" state="hidden" r:id="rId11"/>
    <sheet name="12" sheetId="25" state="hidden" r:id="rId12"/>
    <sheet name="13" sheetId="26" state="hidden" r:id="rId13"/>
    <sheet name="14" sheetId="27" state="hidden" r:id="rId14"/>
    <sheet name="15" sheetId="28" state="hidden" r:id="rId15"/>
    <sheet name="8" sheetId="11" state="hidden" r:id="rId16"/>
    <sheet name="9" sheetId="12" state="hidden" r:id="rId17"/>
    <sheet name="10" sheetId="13" state="hidden" r:id="rId1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5" l="1"/>
  <c r="M41" i="7"/>
  <c r="M38" i="7"/>
  <c r="I16" i="7"/>
  <c r="I7" i="7"/>
  <c r="M52" i="9"/>
  <c r="H20" i="9"/>
  <c r="E49" i="14"/>
  <c r="S20" i="14"/>
  <c r="I40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S23" i="29"/>
  <c r="T23" i="29"/>
  <c r="U23" i="29"/>
  <c r="V23" i="29"/>
  <c r="W23" i="29"/>
  <c r="X23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S21" i="29"/>
  <c r="T21" i="29"/>
  <c r="U21" i="29"/>
  <c r="V21" i="29"/>
  <c r="W21" i="29"/>
  <c r="X21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S19" i="29"/>
  <c r="T19" i="29"/>
  <c r="U19" i="29"/>
  <c r="V19" i="29"/>
  <c r="W19" i="29"/>
  <c r="X19" i="29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Q17" i="29"/>
  <c r="R17" i="29"/>
  <c r="S17" i="29"/>
  <c r="T17" i="29"/>
  <c r="U17" i="29"/>
  <c r="V17" i="29"/>
  <c r="W17" i="29"/>
  <c r="X17" i="29"/>
  <c r="H13" i="29"/>
  <c r="X51" i="7" l="1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A51" i="7"/>
  <c r="U52" i="7" s="1"/>
  <c r="V50" i="7"/>
  <c r="V55" i="7" s="1"/>
  <c r="E50" i="7"/>
  <c r="E55" i="7" s="1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A49" i="7"/>
  <c r="A55" i="7" s="1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H50" i="29"/>
  <c r="G50" i="29"/>
  <c r="F50" i="29"/>
  <c r="E50" i="29"/>
  <c r="D50" i="29"/>
  <c r="C50" i="29"/>
  <c r="A50" i="29"/>
  <c r="A55" i="29" s="1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A48" i="29"/>
  <c r="A54" i="29" s="1"/>
  <c r="I50" i="29"/>
  <c r="C19" i="29"/>
  <c r="A19" i="29"/>
  <c r="A24" i="29" s="1"/>
  <c r="C17" i="29"/>
  <c r="A17" i="29"/>
  <c r="C50" i="7" l="1"/>
  <c r="C55" i="7" s="1"/>
  <c r="K50" i="7"/>
  <c r="K55" i="7" s="1"/>
  <c r="S50" i="7"/>
  <c r="S55" i="7" s="1"/>
  <c r="I50" i="7"/>
  <c r="I55" i="7" s="1"/>
  <c r="F50" i="7"/>
  <c r="F55" i="7" s="1"/>
  <c r="J50" i="7"/>
  <c r="J55" i="7" s="1"/>
  <c r="M50" i="7"/>
  <c r="M55" i="7" s="1"/>
  <c r="N50" i="7"/>
  <c r="N55" i="7" s="1"/>
  <c r="M52" i="7"/>
  <c r="Q50" i="7"/>
  <c r="Q55" i="7" s="1"/>
  <c r="A23" i="29"/>
  <c r="H18" i="29"/>
  <c r="G50" i="7"/>
  <c r="G55" i="7" s="1"/>
  <c r="O50" i="7"/>
  <c r="O55" i="7" s="1"/>
  <c r="W50" i="7"/>
  <c r="W55" i="7" s="1"/>
  <c r="R50" i="7"/>
  <c r="R55" i="7" s="1"/>
  <c r="U50" i="7"/>
  <c r="U55" i="7" s="1"/>
  <c r="U57" i="7"/>
  <c r="U53" i="7"/>
  <c r="U56" i="7"/>
  <c r="F52" i="7"/>
  <c r="J52" i="7"/>
  <c r="N52" i="7"/>
  <c r="R52" i="7"/>
  <c r="V52" i="7"/>
  <c r="D50" i="7"/>
  <c r="D55" i="7" s="1"/>
  <c r="H50" i="7"/>
  <c r="H55" i="7" s="1"/>
  <c r="L50" i="7"/>
  <c r="L55" i="7" s="1"/>
  <c r="P50" i="7"/>
  <c r="P55" i="7" s="1"/>
  <c r="T50" i="7"/>
  <c r="T55" i="7" s="1"/>
  <c r="X50" i="7"/>
  <c r="X55" i="7" s="1"/>
  <c r="C52" i="7"/>
  <c r="G52" i="7"/>
  <c r="K52" i="7"/>
  <c r="O52" i="7"/>
  <c r="S52" i="7"/>
  <c r="W52" i="7"/>
  <c r="A56" i="7"/>
  <c r="D52" i="7"/>
  <c r="L52" i="7"/>
  <c r="T52" i="7"/>
  <c r="H52" i="7"/>
  <c r="P52" i="7"/>
  <c r="X52" i="7"/>
  <c r="E52" i="7"/>
  <c r="I52" i="7"/>
  <c r="Q52" i="7"/>
  <c r="C18" i="29"/>
  <c r="C23" i="29" s="1"/>
  <c r="E18" i="29"/>
  <c r="G18" i="29"/>
  <c r="I18" i="29"/>
  <c r="K18" i="29"/>
  <c r="M18" i="29"/>
  <c r="O18" i="29"/>
  <c r="Q18" i="29"/>
  <c r="S18" i="29"/>
  <c r="U18" i="29"/>
  <c r="W18" i="29"/>
  <c r="D20" i="29"/>
  <c r="F20" i="29"/>
  <c r="H20" i="29"/>
  <c r="J20" i="29"/>
  <c r="L20" i="29"/>
  <c r="N20" i="29"/>
  <c r="P20" i="29"/>
  <c r="R20" i="29"/>
  <c r="T20" i="29"/>
  <c r="V20" i="29"/>
  <c r="X20" i="29"/>
  <c r="D18" i="29"/>
  <c r="F18" i="29"/>
  <c r="J18" i="29"/>
  <c r="L18" i="29"/>
  <c r="N18" i="29"/>
  <c r="P18" i="29"/>
  <c r="R18" i="29"/>
  <c r="T18" i="29"/>
  <c r="V18" i="29"/>
  <c r="X18" i="29"/>
  <c r="C20" i="29"/>
  <c r="E20" i="29"/>
  <c r="G20" i="29"/>
  <c r="I20" i="29"/>
  <c r="K20" i="29"/>
  <c r="M20" i="29"/>
  <c r="O20" i="29"/>
  <c r="Q20" i="29"/>
  <c r="S20" i="29"/>
  <c r="U20" i="29"/>
  <c r="W20" i="29"/>
  <c r="C49" i="29"/>
  <c r="C54" i="29" s="1"/>
  <c r="E49" i="29"/>
  <c r="E54" i="29" s="1"/>
  <c r="G49" i="29"/>
  <c r="G54" i="29" s="1"/>
  <c r="I49" i="29"/>
  <c r="I54" i="29" s="1"/>
  <c r="K49" i="29"/>
  <c r="K54" i="29" s="1"/>
  <c r="M49" i="29"/>
  <c r="M54" i="29" s="1"/>
  <c r="O49" i="29"/>
  <c r="O54" i="29" s="1"/>
  <c r="Q49" i="29"/>
  <c r="Q54" i="29" s="1"/>
  <c r="S49" i="29"/>
  <c r="S54" i="29" s="1"/>
  <c r="U49" i="29"/>
  <c r="U54" i="29" s="1"/>
  <c r="W49" i="29"/>
  <c r="W54" i="29" s="1"/>
  <c r="D51" i="29"/>
  <c r="F51" i="29"/>
  <c r="H51" i="29"/>
  <c r="J51" i="29"/>
  <c r="L51" i="29"/>
  <c r="N51" i="29"/>
  <c r="P51" i="29"/>
  <c r="R51" i="29"/>
  <c r="T51" i="29"/>
  <c r="V51" i="29"/>
  <c r="X51" i="29"/>
  <c r="D49" i="29"/>
  <c r="D54" i="29" s="1"/>
  <c r="F49" i="29"/>
  <c r="F54" i="29" s="1"/>
  <c r="H49" i="29"/>
  <c r="H54" i="29" s="1"/>
  <c r="J49" i="29"/>
  <c r="J54" i="29" s="1"/>
  <c r="L49" i="29"/>
  <c r="L54" i="29" s="1"/>
  <c r="N49" i="29"/>
  <c r="N54" i="29" s="1"/>
  <c r="P49" i="29"/>
  <c r="P54" i="29" s="1"/>
  <c r="R49" i="29"/>
  <c r="R54" i="29" s="1"/>
  <c r="T49" i="29"/>
  <c r="T54" i="29" s="1"/>
  <c r="V49" i="29"/>
  <c r="V54" i="29" s="1"/>
  <c r="X49" i="29"/>
  <c r="X54" i="29" s="1"/>
  <c r="C51" i="29"/>
  <c r="E51" i="29"/>
  <c r="G51" i="29"/>
  <c r="I51" i="29"/>
  <c r="K51" i="29"/>
  <c r="M51" i="29"/>
  <c r="O51" i="29"/>
  <c r="Q51" i="29"/>
  <c r="S51" i="29"/>
  <c r="U51" i="29"/>
  <c r="W51" i="29"/>
  <c r="M53" i="7" l="1"/>
  <c r="M56" i="7"/>
  <c r="M57" i="7" s="1"/>
  <c r="P56" i="7"/>
  <c r="P53" i="7"/>
  <c r="D56" i="7"/>
  <c r="D57" i="7" s="1"/>
  <c r="D53" i="7"/>
  <c r="O53" i="7"/>
  <c r="O56" i="7"/>
  <c r="O57" i="7" s="1"/>
  <c r="X57" i="7"/>
  <c r="H57" i="7"/>
  <c r="N53" i="7"/>
  <c r="N56" i="7"/>
  <c r="N57" i="7" s="1"/>
  <c r="Y55" i="7"/>
  <c r="I53" i="7"/>
  <c r="I56" i="7"/>
  <c r="I57" i="7" s="1"/>
  <c r="H56" i="7"/>
  <c r="H53" i="7"/>
  <c r="K53" i="7"/>
  <c r="K56" i="7"/>
  <c r="K57" i="7" s="1"/>
  <c r="J53" i="7"/>
  <c r="J56" i="7"/>
  <c r="J57" i="7" s="1"/>
  <c r="E53" i="7"/>
  <c r="E56" i="7"/>
  <c r="E57" i="7" s="1"/>
  <c r="T56" i="7"/>
  <c r="T57" i="7" s="1"/>
  <c r="T53" i="7"/>
  <c r="W53" i="7"/>
  <c r="W56" i="7"/>
  <c r="W57" i="7" s="1"/>
  <c r="G53" i="7"/>
  <c r="G56" i="7"/>
  <c r="G57" i="7" s="1"/>
  <c r="P57" i="7"/>
  <c r="V53" i="7"/>
  <c r="V56" i="7"/>
  <c r="V57" i="7" s="1"/>
  <c r="F53" i="7"/>
  <c r="F56" i="7"/>
  <c r="F57" i="7" s="1"/>
  <c r="Q53" i="7"/>
  <c r="Q56" i="7"/>
  <c r="Q57" i="7" s="1"/>
  <c r="X56" i="7"/>
  <c r="X53" i="7"/>
  <c r="L56" i="7"/>
  <c r="L57" i="7" s="1"/>
  <c r="L53" i="7"/>
  <c r="S53" i="7"/>
  <c r="S56" i="7"/>
  <c r="S57" i="7" s="1"/>
  <c r="C53" i="7"/>
  <c r="C56" i="7"/>
  <c r="R53" i="7"/>
  <c r="R56" i="7"/>
  <c r="R57" i="7" s="1"/>
  <c r="W52" i="29"/>
  <c r="W56" i="29" s="1"/>
  <c r="W55" i="29"/>
  <c r="S52" i="29"/>
  <c r="S56" i="29" s="1"/>
  <c r="S55" i="29"/>
  <c r="O52" i="29"/>
  <c r="O56" i="29" s="1"/>
  <c r="O55" i="29"/>
  <c r="K52" i="29"/>
  <c r="K56" i="29" s="1"/>
  <c r="K55" i="29"/>
  <c r="G52" i="29"/>
  <c r="G56" i="29" s="1"/>
  <c r="G55" i="29"/>
  <c r="C52" i="29"/>
  <c r="C55" i="29"/>
  <c r="X55" i="29"/>
  <c r="X52" i="29"/>
  <c r="X56" i="29" s="1"/>
  <c r="T55" i="29"/>
  <c r="T52" i="29"/>
  <c r="T56" i="29" s="1"/>
  <c r="P55" i="29"/>
  <c r="P52" i="29"/>
  <c r="P56" i="29" s="1"/>
  <c r="L55" i="29"/>
  <c r="L52" i="29"/>
  <c r="L56" i="29" s="1"/>
  <c r="H55" i="29"/>
  <c r="H52" i="29"/>
  <c r="H56" i="29" s="1"/>
  <c r="D55" i="29"/>
  <c r="D52" i="29"/>
  <c r="D56" i="29" s="1"/>
  <c r="C21" i="29"/>
  <c r="C24" i="29"/>
  <c r="C25" i="29" s="1"/>
  <c r="X25" i="29"/>
  <c r="U52" i="29"/>
  <c r="U56" i="29" s="1"/>
  <c r="U55" i="29"/>
  <c r="Q52" i="29"/>
  <c r="Q56" i="29" s="1"/>
  <c r="Q55" i="29"/>
  <c r="M52" i="29"/>
  <c r="M56" i="29" s="1"/>
  <c r="M55" i="29"/>
  <c r="I52" i="29"/>
  <c r="I56" i="29" s="1"/>
  <c r="I55" i="29"/>
  <c r="E52" i="29"/>
  <c r="E56" i="29" s="1"/>
  <c r="E55" i="29"/>
  <c r="V55" i="29"/>
  <c r="V52" i="29"/>
  <c r="V56" i="29" s="1"/>
  <c r="R55" i="29"/>
  <c r="R52" i="29"/>
  <c r="R56" i="29" s="1"/>
  <c r="N55" i="29"/>
  <c r="N52" i="29"/>
  <c r="N56" i="29" s="1"/>
  <c r="J55" i="29"/>
  <c r="J52" i="29"/>
  <c r="J56" i="29" s="1"/>
  <c r="F55" i="29"/>
  <c r="F52" i="29"/>
  <c r="F56" i="29" s="1"/>
  <c r="C56" i="29"/>
  <c r="Y54" i="29"/>
  <c r="Y23" i="29"/>
  <c r="E50" i="14"/>
  <c r="Y56" i="7" l="1"/>
  <c r="C57" i="7"/>
  <c r="Y57" i="7" s="1"/>
  <c r="Y25" i="29"/>
  <c r="Y24" i="29"/>
  <c r="Y55" i="29"/>
  <c r="Y56" i="29"/>
  <c r="X50" i="28" l="1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A50" i="28"/>
  <c r="A55" i="28" s="1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A48" i="28"/>
  <c r="A54" i="28" s="1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A19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A17" i="28"/>
  <c r="W18" i="28" s="1"/>
  <c r="W23" i="28" s="1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A53" i="27"/>
  <c r="A58" i="27" s="1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A5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A21" i="27"/>
  <c r="A26" i="27" s="1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A19" i="27"/>
  <c r="A25" i="27" s="1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A49" i="26"/>
  <c r="A54" i="26" s="1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A47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19" i="26"/>
  <c r="A24" i="26" s="1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F17" i="26"/>
  <c r="E17" i="26"/>
  <c r="D17" i="26"/>
  <c r="C17" i="26"/>
  <c r="A17" i="26"/>
  <c r="A23" i="26" s="1"/>
  <c r="G6" i="26"/>
  <c r="G17" i="26" s="1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A51" i="25"/>
  <c r="A56" i="25" s="1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A49" i="25"/>
  <c r="A55" i="25" s="1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A20" i="25"/>
  <c r="A25" i="25" s="1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A18" i="25"/>
  <c r="W19" i="25" s="1"/>
  <c r="W24" i="25" s="1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A50" i="24"/>
  <c r="A55" i="24" s="1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A48" i="24"/>
  <c r="A54" i="24" s="1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A19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A17" i="24"/>
  <c r="W18" i="24" s="1"/>
  <c r="W23" i="24" s="1"/>
  <c r="X20" i="24" l="1"/>
  <c r="X20" i="28"/>
  <c r="W52" i="27"/>
  <c r="W57" i="27" s="1"/>
  <c r="X24" i="24"/>
  <c r="D18" i="24"/>
  <c r="D23" i="24" s="1"/>
  <c r="F18" i="24"/>
  <c r="F23" i="24" s="1"/>
  <c r="H18" i="24"/>
  <c r="H23" i="24" s="1"/>
  <c r="J18" i="24"/>
  <c r="J23" i="24" s="1"/>
  <c r="L18" i="24"/>
  <c r="L23" i="24" s="1"/>
  <c r="N18" i="24"/>
  <c r="N23" i="24" s="1"/>
  <c r="P18" i="24"/>
  <c r="P23" i="24" s="1"/>
  <c r="R18" i="24"/>
  <c r="R23" i="24" s="1"/>
  <c r="T18" i="24"/>
  <c r="T23" i="24" s="1"/>
  <c r="V18" i="24"/>
  <c r="V23" i="24" s="1"/>
  <c r="X18" i="24"/>
  <c r="X23" i="24" s="1"/>
  <c r="C20" i="24"/>
  <c r="E20" i="24"/>
  <c r="G20" i="24"/>
  <c r="I20" i="24"/>
  <c r="K20" i="24"/>
  <c r="M20" i="24"/>
  <c r="O20" i="24"/>
  <c r="Q20" i="24"/>
  <c r="S20" i="24"/>
  <c r="U20" i="24"/>
  <c r="W20" i="24"/>
  <c r="A23" i="24"/>
  <c r="A24" i="24"/>
  <c r="C49" i="24"/>
  <c r="C54" i="24" s="1"/>
  <c r="E49" i="24"/>
  <c r="E54" i="24" s="1"/>
  <c r="G49" i="24"/>
  <c r="G54" i="24" s="1"/>
  <c r="I49" i="24"/>
  <c r="I54" i="24" s="1"/>
  <c r="K49" i="24"/>
  <c r="K54" i="24" s="1"/>
  <c r="M49" i="24"/>
  <c r="M54" i="24" s="1"/>
  <c r="O49" i="24"/>
  <c r="O54" i="24" s="1"/>
  <c r="Q49" i="24"/>
  <c r="Q54" i="24" s="1"/>
  <c r="S49" i="24"/>
  <c r="S54" i="24" s="1"/>
  <c r="U49" i="24"/>
  <c r="U54" i="24" s="1"/>
  <c r="W49" i="24"/>
  <c r="W54" i="24" s="1"/>
  <c r="D51" i="24"/>
  <c r="F51" i="24"/>
  <c r="H51" i="24"/>
  <c r="J51" i="24"/>
  <c r="L51" i="24"/>
  <c r="N51" i="24"/>
  <c r="P51" i="24"/>
  <c r="R51" i="24"/>
  <c r="T51" i="24"/>
  <c r="V51" i="24"/>
  <c r="X51" i="24"/>
  <c r="D19" i="25"/>
  <c r="D24" i="25" s="1"/>
  <c r="F19" i="25"/>
  <c r="F24" i="25" s="1"/>
  <c r="H19" i="25"/>
  <c r="H24" i="25" s="1"/>
  <c r="J19" i="25"/>
  <c r="J24" i="25" s="1"/>
  <c r="L19" i="25"/>
  <c r="L24" i="25" s="1"/>
  <c r="N19" i="25"/>
  <c r="N24" i="25" s="1"/>
  <c r="P19" i="25"/>
  <c r="P24" i="25" s="1"/>
  <c r="R19" i="25"/>
  <c r="R24" i="25" s="1"/>
  <c r="T19" i="25"/>
  <c r="T24" i="25" s="1"/>
  <c r="V19" i="25"/>
  <c r="V24" i="25" s="1"/>
  <c r="X19" i="25"/>
  <c r="X24" i="25" s="1"/>
  <c r="C21" i="25"/>
  <c r="E21" i="25"/>
  <c r="G21" i="25"/>
  <c r="I21" i="25"/>
  <c r="K21" i="25"/>
  <c r="M21" i="25"/>
  <c r="O21" i="25"/>
  <c r="Q21" i="25"/>
  <c r="S21" i="25"/>
  <c r="U21" i="25"/>
  <c r="W21" i="25"/>
  <c r="A24" i="25"/>
  <c r="C18" i="24"/>
  <c r="C23" i="24" s="1"/>
  <c r="E18" i="24"/>
  <c r="E23" i="24" s="1"/>
  <c r="G18" i="24"/>
  <c r="G23" i="24" s="1"/>
  <c r="I18" i="24"/>
  <c r="I23" i="24" s="1"/>
  <c r="K18" i="24"/>
  <c r="K23" i="24" s="1"/>
  <c r="M18" i="24"/>
  <c r="M23" i="24" s="1"/>
  <c r="O18" i="24"/>
  <c r="O23" i="24" s="1"/>
  <c r="Q18" i="24"/>
  <c r="Q23" i="24" s="1"/>
  <c r="S18" i="24"/>
  <c r="S23" i="24" s="1"/>
  <c r="U18" i="24"/>
  <c r="U23" i="24" s="1"/>
  <c r="D20" i="24"/>
  <c r="F20" i="24"/>
  <c r="H20" i="24"/>
  <c r="J20" i="24"/>
  <c r="L20" i="24"/>
  <c r="N20" i="24"/>
  <c r="P20" i="24"/>
  <c r="R20" i="24"/>
  <c r="T20" i="24"/>
  <c r="V20" i="24"/>
  <c r="D49" i="24"/>
  <c r="D54" i="24" s="1"/>
  <c r="F49" i="24"/>
  <c r="F54" i="24" s="1"/>
  <c r="H49" i="24"/>
  <c r="H54" i="24" s="1"/>
  <c r="J49" i="24"/>
  <c r="J54" i="24" s="1"/>
  <c r="L49" i="24"/>
  <c r="L54" i="24" s="1"/>
  <c r="N49" i="24"/>
  <c r="N54" i="24" s="1"/>
  <c r="P49" i="24"/>
  <c r="P54" i="24" s="1"/>
  <c r="R49" i="24"/>
  <c r="R54" i="24" s="1"/>
  <c r="T49" i="24"/>
  <c r="T54" i="24" s="1"/>
  <c r="V49" i="24"/>
  <c r="V54" i="24" s="1"/>
  <c r="X49" i="24"/>
  <c r="X54" i="24" s="1"/>
  <c r="C51" i="24"/>
  <c r="E51" i="24"/>
  <c r="G51" i="24"/>
  <c r="I51" i="24"/>
  <c r="K51" i="24"/>
  <c r="M51" i="24"/>
  <c r="O51" i="24"/>
  <c r="Q51" i="24"/>
  <c r="S51" i="24"/>
  <c r="U51" i="24"/>
  <c r="W51" i="24"/>
  <c r="C19" i="25"/>
  <c r="C24" i="25" s="1"/>
  <c r="E19" i="25"/>
  <c r="E24" i="25" s="1"/>
  <c r="G19" i="25"/>
  <c r="G24" i="25" s="1"/>
  <c r="I19" i="25"/>
  <c r="I24" i="25" s="1"/>
  <c r="K19" i="25"/>
  <c r="K24" i="25" s="1"/>
  <c r="M19" i="25"/>
  <c r="M24" i="25" s="1"/>
  <c r="O19" i="25"/>
  <c r="O24" i="25" s="1"/>
  <c r="Q19" i="25"/>
  <c r="Q24" i="25" s="1"/>
  <c r="S19" i="25"/>
  <c r="S24" i="25" s="1"/>
  <c r="U19" i="25"/>
  <c r="U24" i="25" s="1"/>
  <c r="D21" i="25"/>
  <c r="F21" i="25"/>
  <c r="H21" i="25"/>
  <c r="J21" i="25"/>
  <c r="L21" i="25"/>
  <c r="N21" i="25"/>
  <c r="P21" i="25"/>
  <c r="R21" i="25"/>
  <c r="T21" i="25"/>
  <c r="V21" i="25"/>
  <c r="X21" i="25"/>
  <c r="C50" i="25"/>
  <c r="C55" i="25" s="1"/>
  <c r="E50" i="25"/>
  <c r="E55" i="25" s="1"/>
  <c r="G50" i="25"/>
  <c r="G55" i="25" s="1"/>
  <c r="I50" i="25"/>
  <c r="I55" i="25" s="1"/>
  <c r="K50" i="25"/>
  <c r="K55" i="25" s="1"/>
  <c r="M50" i="25"/>
  <c r="M55" i="25" s="1"/>
  <c r="O50" i="25"/>
  <c r="O55" i="25" s="1"/>
  <c r="Q50" i="25"/>
  <c r="Q55" i="25" s="1"/>
  <c r="S50" i="25"/>
  <c r="S55" i="25" s="1"/>
  <c r="U50" i="25"/>
  <c r="U55" i="25" s="1"/>
  <c r="W50" i="25"/>
  <c r="W55" i="25" s="1"/>
  <c r="D52" i="25"/>
  <c r="F52" i="25"/>
  <c r="H52" i="25"/>
  <c r="J52" i="25"/>
  <c r="L52" i="25"/>
  <c r="N52" i="25"/>
  <c r="P52" i="25"/>
  <c r="R52" i="25"/>
  <c r="T52" i="25"/>
  <c r="V52" i="25"/>
  <c r="X52" i="25"/>
  <c r="C18" i="26"/>
  <c r="C23" i="26" s="1"/>
  <c r="E18" i="26"/>
  <c r="E23" i="26" s="1"/>
  <c r="G18" i="26"/>
  <c r="G23" i="26" s="1"/>
  <c r="I18" i="26"/>
  <c r="I23" i="26" s="1"/>
  <c r="K18" i="26"/>
  <c r="K23" i="26" s="1"/>
  <c r="M18" i="26"/>
  <c r="M23" i="26" s="1"/>
  <c r="O18" i="26"/>
  <c r="O23" i="26" s="1"/>
  <c r="Q18" i="26"/>
  <c r="Q23" i="26" s="1"/>
  <c r="S18" i="26"/>
  <c r="S23" i="26" s="1"/>
  <c r="U18" i="26"/>
  <c r="U23" i="26" s="1"/>
  <c r="W18" i="26"/>
  <c r="W23" i="26" s="1"/>
  <c r="D20" i="26"/>
  <c r="F20" i="26"/>
  <c r="H20" i="26"/>
  <c r="J20" i="26"/>
  <c r="L20" i="26"/>
  <c r="N20" i="26"/>
  <c r="P20" i="26"/>
  <c r="R20" i="26"/>
  <c r="T20" i="26"/>
  <c r="V20" i="26"/>
  <c r="X20" i="26"/>
  <c r="A53" i="26"/>
  <c r="X48" i="26"/>
  <c r="X53" i="26" s="1"/>
  <c r="V48" i="26"/>
  <c r="V53" i="26" s="1"/>
  <c r="T48" i="26"/>
  <c r="T53" i="26" s="1"/>
  <c r="R48" i="26"/>
  <c r="R53" i="26" s="1"/>
  <c r="P48" i="26"/>
  <c r="P53" i="26" s="1"/>
  <c r="N48" i="26"/>
  <c r="N53" i="26" s="1"/>
  <c r="L48" i="26"/>
  <c r="L53" i="26" s="1"/>
  <c r="J48" i="26"/>
  <c r="J53" i="26" s="1"/>
  <c r="H48" i="26"/>
  <c r="H53" i="26" s="1"/>
  <c r="W48" i="26"/>
  <c r="W53" i="26" s="1"/>
  <c r="U48" i="26"/>
  <c r="U53" i="26" s="1"/>
  <c r="S48" i="26"/>
  <c r="S53" i="26" s="1"/>
  <c r="Q48" i="26"/>
  <c r="Q53" i="26" s="1"/>
  <c r="O48" i="26"/>
  <c r="O53" i="26" s="1"/>
  <c r="M48" i="26"/>
  <c r="M53" i="26" s="1"/>
  <c r="K48" i="26"/>
  <c r="K53" i="26" s="1"/>
  <c r="I48" i="26"/>
  <c r="I53" i="26" s="1"/>
  <c r="G48" i="26"/>
  <c r="G53" i="26" s="1"/>
  <c r="D48" i="26"/>
  <c r="D53" i="26" s="1"/>
  <c r="F48" i="26"/>
  <c r="F53" i="26" s="1"/>
  <c r="D50" i="25"/>
  <c r="D55" i="25" s="1"/>
  <c r="F50" i="25"/>
  <c r="F55" i="25" s="1"/>
  <c r="H50" i="25"/>
  <c r="H55" i="25" s="1"/>
  <c r="J50" i="25"/>
  <c r="J55" i="25" s="1"/>
  <c r="L50" i="25"/>
  <c r="L55" i="25" s="1"/>
  <c r="N50" i="25"/>
  <c r="N55" i="25" s="1"/>
  <c r="P50" i="25"/>
  <c r="P55" i="25" s="1"/>
  <c r="R50" i="25"/>
  <c r="R55" i="25" s="1"/>
  <c r="T50" i="25"/>
  <c r="T55" i="25" s="1"/>
  <c r="V50" i="25"/>
  <c r="V55" i="25" s="1"/>
  <c r="X50" i="25"/>
  <c r="X55" i="25" s="1"/>
  <c r="C52" i="25"/>
  <c r="E52" i="25"/>
  <c r="G52" i="25"/>
  <c r="I52" i="25"/>
  <c r="K52" i="25"/>
  <c r="M52" i="25"/>
  <c r="O52" i="25"/>
  <c r="Q52" i="25"/>
  <c r="S52" i="25"/>
  <c r="U52" i="25"/>
  <c r="W52" i="25"/>
  <c r="D18" i="26"/>
  <c r="D23" i="26" s="1"/>
  <c r="F18" i="26"/>
  <c r="F23" i="26" s="1"/>
  <c r="H18" i="26"/>
  <c r="H23" i="26" s="1"/>
  <c r="J18" i="26"/>
  <c r="J23" i="26" s="1"/>
  <c r="L18" i="26"/>
  <c r="L23" i="26" s="1"/>
  <c r="N18" i="26"/>
  <c r="N23" i="26" s="1"/>
  <c r="P18" i="26"/>
  <c r="P23" i="26" s="1"/>
  <c r="R18" i="26"/>
  <c r="R23" i="26" s="1"/>
  <c r="T18" i="26"/>
  <c r="T23" i="26" s="1"/>
  <c r="V18" i="26"/>
  <c r="V23" i="26" s="1"/>
  <c r="X18" i="26"/>
  <c r="X23" i="26" s="1"/>
  <c r="C20" i="26"/>
  <c r="E20" i="26"/>
  <c r="G20" i="26"/>
  <c r="I20" i="26"/>
  <c r="K20" i="26"/>
  <c r="M20" i="26"/>
  <c r="O20" i="26"/>
  <c r="Q20" i="26"/>
  <c r="S20" i="26"/>
  <c r="U20" i="26"/>
  <c r="W20" i="26"/>
  <c r="C48" i="26"/>
  <c r="C53" i="26" s="1"/>
  <c r="E48" i="26"/>
  <c r="E53" i="26" s="1"/>
  <c r="D50" i="26"/>
  <c r="F50" i="26"/>
  <c r="H50" i="26"/>
  <c r="J50" i="26"/>
  <c r="L50" i="26"/>
  <c r="N50" i="26"/>
  <c r="P50" i="26"/>
  <c r="R50" i="26"/>
  <c r="T50" i="26"/>
  <c r="V50" i="26"/>
  <c r="X50" i="26"/>
  <c r="D20" i="27"/>
  <c r="D25" i="27" s="1"/>
  <c r="F20" i="27"/>
  <c r="F25" i="27" s="1"/>
  <c r="H20" i="27"/>
  <c r="H25" i="27" s="1"/>
  <c r="J20" i="27"/>
  <c r="J25" i="27" s="1"/>
  <c r="L20" i="27"/>
  <c r="L25" i="27" s="1"/>
  <c r="N20" i="27"/>
  <c r="N25" i="27" s="1"/>
  <c r="P20" i="27"/>
  <c r="P25" i="27" s="1"/>
  <c r="R20" i="27"/>
  <c r="R25" i="27" s="1"/>
  <c r="T20" i="27"/>
  <c r="T25" i="27" s="1"/>
  <c r="V20" i="27"/>
  <c r="V25" i="27" s="1"/>
  <c r="X20" i="27"/>
  <c r="X25" i="27" s="1"/>
  <c r="C22" i="27"/>
  <c r="E22" i="27"/>
  <c r="G22" i="27"/>
  <c r="I22" i="27"/>
  <c r="I26" i="27" s="1"/>
  <c r="K22" i="27"/>
  <c r="M22" i="27"/>
  <c r="O22" i="27"/>
  <c r="Q22" i="27"/>
  <c r="S22" i="27"/>
  <c r="U22" i="27"/>
  <c r="W22" i="27"/>
  <c r="D52" i="27"/>
  <c r="D57" i="27" s="1"/>
  <c r="F52" i="27"/>
  <c r="F57" i="27" s="1"/>
  <c r="H52" i="27"/>
  <c r="H57" i="27" s="1"/>
  <c r="J52" i="27"/>
  <c r="J57" i="27" s="1"/>
  <c r="L52" i="27"/>
  <c r="L57" i="27" s="1"/>
  <c r="N52" i="27"/>
  <c r="N57" i="27" s="1"/>
  <c r="P52" i="27"/>
  <c r="P57" i="27" s="1"/>
  <c r="R52" i="27"/>
  <c r="R57" i="27" s="1"/>
  <c r="T52" i="27"/>
  <c r="T57" i="27" s="1"/>
  <c r="V52" i="27"/>
  <c r="V57" i="27" s="1"/>
  <c r="X52" i="27"/>
  <c r="X57" i="27" s="1"/>
  <c r="C54" i="27"/>
  <c r="E54" i="27"/>
  <c r="G54" i="27"/>
  <c r="I54" i="27"/>
  <c r="K54" i="27"/>
  <c r="M54" i="27"/>
  <c r="O54" i="27"/>
  <c r="Q54" i="27"/>
  <c r="S54" i="27"/>
  <c r="U54" i="27"/>
  <c r="W54" i="27"/>
  <c r="A57" i="27"/>
  <c r="C50" i="26"/>
  <c r="E50" i="26"/>
  <c r="G50" i="26"/>
  <c r="I50" i="26"/>
  <c r="K50" i="26"/>
  <c r="M50" i="26"/>
  <c r="O50" i="26"/>
  <c r="Q50" i="26"/>
  <c r="S50" i="26"/>
  <c r="U50" i="26"/>
  <c r="W50" i="26"/>
  <c r="C20" i="27"/>
  <c r="C25" i="27" s="1"/>
  <c r="E20" i="27"/>
  <c r="E25" i="27" s="1"/>
  <c r="G20" i="27"/>
  <c r="G25" i="27" s="1"/>
  <c r="I20" i="27"/>
  <c r="I25" i="27" s="1"/>
  <c r="I27" i="27" s="1"/>
  <c r="K20" i="27"/>
  <c r="K25" i="27" s="1"/>
  <c r="M20" i="27"/>
  <c r="M25" i="27" s="1"/>
  <c r="O20" i="27"/>
  <c r="O25" i="27" s="1"/>
  <c r="Q20" i="27"/>
  <c r="Q25" i="27" s="1"/>
  <c r="S20" i="27"/>
  <c r="S25" i="27" s="1"/>
  <c r="U20" i="27"/>
  <c r="U25" i="27" s="1"/>
  <c r="W20" i="27"/>
  <c r="W25" i="27" s="1"/>
  <c r="D22" i="27"/>
  <c r="F22" i="27"/>
  <c r="H22" i="27"/>
  <c r="J22" i="27"/>
  <c r="L22" i="27"/>
  <c r="N22" i="27"/>
  <c r="P22" i="27"/>
  <c r="R22" i="27"/>
  <c r="T22" i="27"/>
  <c r="V22" i="27"/>
  <c r="X22" i="27"/>
  <c r="C52" i="27"/>
  <c r="C57" i="27" s="1"/>
  <c r="E52" i="27"/>
  <c r="E57" i="27" s="1"/>
  <c r="G52" i="27"/>
  <c r="G57" i="27" s="1"/>
  <c r="I52" i="27"/>
  <c r="I57" i="27" s="1"/>
  <c r="K52" i="27"/>
  <c r="K57" i="27" s="1"/>
  <c r="M52" i="27"/>
  <c r="M57" i="27" s="1"/>
  <c r="O52" i="27"/>
  <c r="O57" i="27" s="1"/>
  <c r="Q52" i="27"/>
  <c r="Q57" i="27" s="1"/>
  <c r="S52" i="27"/>
  <c r="S57" i="27" s="1"/>
  <c r="U52" i="27"/>
  <c r="U57" i="27" s="1"/>
  <c r="D54" i="27"/>
  <c r="F54" i="27"/>
  <c r="H54" i="27"/>
  <c r="J54" i="27"/>
  <c r="L54" i="27"/>
  <c r="N54" i="27"/>
  <c r="P54" i="27"/>
  <c r="R54" i="27"/>
  <c r="T54" i="27"/>
  <c r="V54" i="27"/>
  <c r="X54" i="27"/>
  <c r="X24" i="28"/>
  <c r="D18" i="28"/>
  <c r="D23" i="28" s="1"/>
  <c r="F18" i="28"/>
  <c r="F23" i="28" s="1"/>
  <c r="H18" i="28"/>
  <c r="H23" i="28" s="1"/>
  <c r="J18" i="28"/>
  <c r="J23" i="28" s="1"/>
  <c r="L18" i="28"/>
  <c r="L23" i="28" s="1"/>
  <c r="N18" i="28"/>
  <c r="N23" i="28" s="1"/>
  <c r="P18" i="28"/>
  <c r="P23" i="28" s="1"/>
  <c r="R18" i="28"/>
  <c r="R23" i="28" s="1"/>
  <c r="T18" i="28"/>
  <c r="T23" i="28" s="1"/>
  <c r="V18" i="28"/>
  <c r="V23" i="28" s="1"/>
  <c r="X18" i="28"/>
  <c r="X23" i="28" s="1"/>
  <c r="C20" i="28"/>
  <c r="E20" i="28"/>
  <c r="G20" i="28"/>
  <c r="I20" i="28"/>
  <c r="K20" i="28"/>
  <c r="M20" i="28"/>
  <c r="O20" i="28"/>
  <c r="Q20" i="28"/>
  <c r="S20" i="28"/>
  <c r="U20" i="28"/>
  <c r="W20" i="28"/>
  <c r="A23" i="28"/>
  <c r="A24" i="28"/>
  <c r="C18" i="28"/>
  <c r="C23" i="28" s="1"/>
  <c r="E18" i="28"/>
  <c r="E23" i="28" s="1"/>
  <c r="G18" i="28"/>
  <c r="G23" i="28" s="1"/>
  <c r="I18" i="28"/>
  <c r="I23" i="28" s="1"/>
  <c r="K18" i="28"/>
  <c r="K23" i="28" s="1"/>
  <c r="M18" i="28"/>
  <c r="M23" i="28" s="1"/>
  <c r="O18" i="28"/>
  <c r="O23" i="28" s="1"/>
  <c r="Q18" i="28"/>
  <c r="Q23" i="28" s="1"/>
  <c r="S18" i="28"/>
  <c r="S23" i="28" s="1"/>
  <c r="U18" i="28"/>
  <c r="U23" i="28" s="1"/>
  <c r="D20" i="28"/>
  <c r="F20" i="28"/>
  <c r="H20" i="28"/>
  <c r="J20" i="28"/>
  <c r="L20" i="28"/>
  <c r="N20" i="28"/>
  <c r="P20" i="28"/>
  <c r="R20" i="28"/>
  <c r="T20" i="28"/>
  <c r="V20" i="28"/>
  <c r="C49" i="28"/>
  <c r="C54" i="28" s="1"/>
  <c r="E49" i="28"/>
  <c r="E54" i="28" s="1"/>
  <c r="G49" i="28"/>
  <c r="G54" i="28" s="1"/>
  <c r="I49" i="28"/>
  <c r="I54" i="28" s="1"/>
  <c r="K49" i="28"/>
  <c r="K54" i="28" s="1"/>
  <c r="M49" i="28"/>
  <c r="M54" i="28" s="1"/>
  <c r="O49" i="28"/>
  <c r="O54" i="28" s="1"/>
  <c r="Q49" i="28"/>
  <c r="Q54" i="28" s="1"/>
  <c r="S49" i="28"/>
  <c r="S54" i="28" s="1"/>
  <c r="U49" i="28"/>
  <c r="U54" i="28" s="1"/>
  <c r="W49" i="28"/>
  <c r="W54" i="28" s="1"/>
  <c r="D51" i="28"/>
  <c r="F51" i="28"/>
  <c r="H51" i="28"/>
  <c r="J51" i="28"/>
  <c r="L51" i="28"/>
  <c r="N51" i="28"/>
  <c r="P51" i="28"/>
  <c r="R51" i="28"/>
  <c r="T51" i="28"/>
  <c r="V51" i="28"/>
  <c r="X51" i="28"/>
  <c r="D49" i="28"/>
  <c r="D54" i="28" s="1"/>
  <c r="F49" i="28"/>
  <c r="F54" i="28" s="1"/>
  <c r="H49" i="28"/>
  <c r="H54" i="28" s="1"/>
  <c r="J49" i="28"/>
  <c r="J54" i="28" s="1"/>
  <c r="L49" i="28"/>
  <c r="L54" i="28" s="1"/>
  <c r="N49" i="28"/>
  <c r="N54" i="28" s="1"/>
  <c r="P49" i="28"/>
  <c r="P54" i="28" s="1"/>
  <c r="R49" i="28"/>
  <c r="R54" i="28" s="1"/>
  <c r="T49" i="28"/>
  <c r="T54" i="28" s="1"/>
  <c r="V49" i="28"/>
  <c r="V54" i="28" s="1"/>
  <c r="X49" i="28"/>
  <c r="X54" i="28" s="1"/>
  <c r="C51" i="28"/>
  <c r="E51" i="28"/>
  <c r="G51" i="28"/>
  <c r="I51" i="28"/>
  <c r="K51" i="28"/>
  <c r="M51" i="28"/>
  <c r="O51" i="28"/>
  <c r="Q51" i="28"/>
  <c r="S51" i="28"/>
  <c r="U51" i="28"/>
  <c r="W51" i="28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A51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A49" i="15"/>
  <c r="A55" i="15" s="1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A20" i="15"/>
  <c r="X21" i="15" s="1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A18" i="15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D50" i="14"/>
  <c r="C50" i="14"/>
  <c r="A50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A48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A19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A17" i="14"/>
  <c r="H18" i="14" s="1"/>
  <c r="X25" i="24" l="1"/>
  <c r="X20" i="14"/>
  <c r="X24" i="14" s="1"/>
  <c r="W18" i="14"/>
  <c r="W23" i="14" s="1"/>
  <c r="X25" i="28"/>
  <c r="A55" i="14"/>
  <c r="I51" i="14"/>
  <c r="E51" i="14"/>
  <c r="A54" i="14"/>
  <c r="C49" i="14"/>
  <c r="C54" i="14" s="1"/>
  <c r="D49" i="14"/>
  <c r="D54" i="14" s="1"/>
  <c r="F49" i="14"/>
  <c r="F54" i="14" s="1"/>
  <c r="K49" i="14"/>
  <c r="O49" i="14"/>
  <c r="O54" i="14" s="1"/>
  <c r="S49" i="14"/>
  <c r="W49" i="14"/>
  <c r="W54" i="14" s="1"/>
  <c r="E54" i="14"/>
  <c r="G49" i="14"/>
  <c r="G54" i="14" s="1"/>
  <c r="L49" i="14"/>
  <c r="L54" i="14" s="1"/>
  <c r="P49" i="14"/>
  <c r="P54" i="14" s="1"/>
  <c r="T49" i="14"/>
  <c r="X49" i="14"/>
  <c r="X54" i="14" s="1"/>
  <c r="I49" i="14"/>
  <c r="H49" i="14"/>
  <c r="M49" i="14"/>
  <c r="M54" i="14" s="1"/>
  <c r="Q49" i="14"/>
  <c r="Q54" i="14" s="1"/>
  <c r="U49" i="14"/>
  <c r="J49" i="14"/>
  <c r="J54" i="14" s="1"/>
  <c r="N49" i="14"/>
  <c r="N54" i="14" s="1"/>
  <c r="R49" i="14"/>
  <c r="R54" i="14" s="1"/>
  <c r="V49" i="14"/>
  <c r="W19" i="15"/>
  <c r="W24" i="15" s="1"/>
  <c r="U52" i="28"/>
  <c r="U56" i="28" s="1"/>
  <c r="U55" i="28"/>
  <c r="Q52" i="28"/>
  <c r="Q56" i="28" s="1"/>
  <c r="Q55" i="28"/>
  <c r="M52" i="28"/>
  <c r="M56" i="28" s="1"/>
  <c r="M55" i="28"/>
  <c r="I52" i="28"/>
  <c r="I56" i="28" s="1"/>
  <c r="I55" i="28"/>
  <c r="E52" i="28"/>
  <c r="E56" i="28" s="1"/>
  <c r="E55" i="28"/>
  <c r="V55" i="28"/>
  <c r="V52" i="28"/>
  <c r="V56" i="28" s="1"/>
  <c r="R55" i="28"/>
  <c r="R52" i="28"/>
  <c r="R56" i="28" s="1"/>
  <c r="N55" i="28"/>
  <c r="N52" i="28"/>
  <c r="N56" i="28" s="1"/>
  <c r="J55" i="28"/>
  <c r="J52" i="28"/>
  <c r="J56" i="28" s="1"/>
  <c r="F55" i="28"/>
  <c r="F52" i="28"/>
  <c r="F56" i="28" s="1"/>
  <c r="Y54" i="28"/>
  <c r="T24" i="28"/>
  <c r="T25" i="28" s="1"/>
  <c r="T21" i="28"/>
  <c r="P24" i="28"/>
  <c r="P25" i="28" s="1"/>
  <c r="P21" i="28"/>
  <c r="L21" i="28"/>
  <c r="L24" i="28"/>
  <c r="L25" i="28" s="1"/>
  <c r="H21" i="28"/>
  <c r="H24" i="28"/>
  <c r="H25" i="28" s="1"/>
  <c r="D21" i="28"/>
  <c r="D24" i="28"/>
  <c r="D25" i="28" s="1"/>
  <c r="Y23" i="28"/>
  <c r="U24" i="28"/>
  <c r="U25" i="28" s="1"/>
  <c r="U21" i="28"/>
  <c r="Q24" i="28"/>
  <c r="Q25" i="28" s="1"/>
  <c r="Q21" i="28"/>
  <c r="M24" i="28"/>
  <c r="M25" i="28" s="1"/>
  <c r="M21" i="28"/>
  <c r="I24" i="28"/>
  <c r="I25" i="28" s="1"/>
  <c r="I21" i="28"/>
  <c r="E24" i="28"/>
  <c r="E25" i="28" s="1"/>
  <c r="E21" i="28"/>
  <c r="V58" i="27"/>
  <c r="V59" i="27" s="1"/>
  <c r="V55" i="27"/>
  <c r="R58" i="27"/>
  <c r="R55" i="27"/>
  <c r="N58" i="27"/>
  <c r="N59" i="27" s="1"/>
  <c r="N55" i="27"/>
  <c r="J58" i="27"/>
  <c r="J59" i="27" s="1"/>
  <c r="J55" i="27"/>
  <c r="F58" i="27"/>
  <c r="F59" i="27" s="1"/>
  <c r="F55" i="27"/>
  <c r="X26" i="27"/>
  <c r="X27" i="27" s="1"/>
  <c r="X23" i="27"/>
  <c r="T26" i="27"/>
  <c r="T27" i="27" s="1"/>
  <c r="T23" i="27"/>
  <c r="P26" i="27"/>
  <c r="P27" i="27" s="1"/>
  <c r="P23" i="27"/>
  <c r="L26" i="27"/>
  <c r="L27" i="27" s="1"/>
  <c r="L23" i="27"/>
  <c r="H26" i="27"/>
  <c r="H23" i="27"/>
  <c r="D26" i="27"/>
  <c r="D27" i="27" s="1"/>
  <c r="D23" i="27"/>
  <c r="W51" i="26"/>
  <c r="W55" i="26" s="1"/>
  <c r="W54" i="26"/>
  <c r="S51" i="26"/>
  <c r="S55" i="26" s="1"/>
  <c r="S54" i="26"/>
  <c r="O51" i="26"/>
  <c r="O55" i="26" s="1"/>
  <c r="O54" i="26"/>
  <c r="K51" i="26"/>
  <c r="K55" i="26" s="1"/>
  <c r="K54" i="26"/>
  <c r="G51" i="26"/>
  <c r="G55" i="26" s="1"/>
  <c r="G54" i="26"/>
  <c r="C51" i="26"/>
  <c r="C54" i="26"/>
  <c r="U58" i="27"/>
  <c r="U59" i="27" s="1"/>
  <c r="U55" i="27"/>
  <c r="Q58" i="27"/>
  <c r="Q59" i="27" s="1"/>
  <c r="Q55" i="27"/>
  <c r="M58" i="27"/>
  <c r="M59" i="27" s="1"/>
  <c r="M55" i="27"/>
  <c r="I58" i="27"/>
  <c r="I59" i="27" s="1"/>
  <c r="I55" i="27"/>
  <c r="E58" i="27"/>
  <c r="E59" i="27" s="1"/>
  <c r="E55" i="27"/>
  <c r="U23" i="27"/>
  <c r="U26" i="27"/>
  <c r="U27" i="27" s="1"/>
  <c r="Q23" i="27"/>
  <c r="Q26" i="27"/>
  <c r="Q27" i="27" s="1"/>
  <c r="M23" i="27"/>
  <c r="M26" i="27"/>
  <c r="M27" i="27" s="1"/>
  <c r="E26" i="27"/>
  <c r="E27" i="27" s="1"/>
  <c r="E23" i="27"/>
  <c r="H27" i="27"/>
  <c r="V54" i="26"/>
  <c r="V51" i="26"/>
  <c r="V55" i="26" s="1"/>
  <c r="R54" i="26"/>
  <c r="R51" i="26"/>
  <c r="R55" i="26" s="1"/>
  <c r="N54" i="26"/>
  <c r="N51" i="26"/>
  <c r="N55" i="26" s="1"/>
  <c r="J54" i="26"/>
  <c r="J51" i="26"/>
  <c r="J55" i="26" s="1"/>
  <c r="F54" i="26"/>
  <c r="F51" i="26"/>
  <c r="F55" i="26" s="1"/>
  <c r="W21" i="26"/>
  <c r="W24" i="26"/>
  <c r="W25" i="26" s="1"/>
  <c r="S21" i="26"/>
  <c r="S24" i="26"/>
  <c r="S25" i="26" s="1"/>
  <c r="O21" i="26"/>
  <c r="O24" i="26"/>
  <c r="O25" i="26" s="1"/>
  <c r="K21" i="26"/>
  <c r="K24" i="26"/>
  <c r="K25" i="26" s="1"/>
  <c r="G21" i="26"/>
  <c r="G24" i="26"/>
  <c r="G25" i="26" s="1"/>
  <c r="C21" i="26"/>
  <c r="C24" i="26"/>
  <c r="W53" i="25"/>
  <c r="W57" i="25" s="1"/>
  <c r="W56" i="25"/>
  <c r="S53" i="25"/>
  <c r="S57" i="25" s="1"/>
  <c r="S56" i="25"/>
  <c r="O53" i="25"/>
  <c r="O57" i="25" s="1"/>
  <c r="O56" i="25"/>
  <c r="K53" i="25"/>
  <c r="K57" i="25" s="1"/>
  <c r="K56" i="25"/>
  <c r="G53" i="25"/>
  <c r="G57" i="25" s="1"/>
  <c r="G56" i="25"/>
  <c r="C53" i="25"/>
  <c r="C56" i="25"/>
  <c r="C57" i="25" s="1"/>
  <c r="X24" i="26"/>
  <c r="X25" i="26" s="1"/>
  <c r="X21" i="26"/>
  <c r="T24" i="26"/>
  <c r="T25" i="26" s="1"/>
  <c r="T21" i="26"/>
  <c r="P24" i="26"/>
  <c r="P25" i="26" s="1"/>
  <c r="P21" i="26"/>
  <c r="L24" i="26"/>
  <c r="L25" i="26" s="1"/>
  <c r="L21" i="26"/>
  <c r="H24" i="26"/>
  <c r="H25" i="26" s="1"/>
  <c r="H21" i="26"/>
  <c r="D24" i="26"/>
  <c r="D25" i="26" s="1"/>
  <c r="D21" i="26"/>
  <c r="X56" i="25"/>
  <c r="X53" i="25"/>
  <c r="X57" i="25" s="1"/>
  <c r="T56" i="25"/>
  <c r="T53" i="25"/>
  <c r="T57" i="25" s="1"/>
  <c r="P56" i="25"/>
  <c r="P53" i="25"/>
  <c r="P57" i="25" s="1"/>
  <c r="L56" i="25"/>
  <c r="L53" i="25"/>
  <c r="L57" i="25" s="1"/>
  <c r="H56" i="25"/>
  <c r="H53" i="25"/>
  <c r="H57" i="25" s="1"/>
  <c r="D56" i="25"/>
  <c r="D53" i="25"/>
  <c r="D57" i="25" s="1"/>
  <c r="X25" i="25"/>
  <c r="X26" i="25" s="1"/>
  <c r="X22" i="25"/>
  <c r="T25" i="25"/>
  <c r="T22" i="25"/>
  <c r="P25" i="25"/>
  <c r="P26" i="25" s="1"/>
  <c r="P22" i="25"/>
  <c r="L25" i="25"/>
  <c r="L26" i="25" s="1"/>
  <c r="L22" i="25"/>
  <c r="H25" i="25"/>
  <c r="H26" i="25" s="1"/>
  <c r="H22" i="25"/>
  <c r="D25" i="25"/>
  <c r="D26" i="25" s="1"/>
  <c r="D22" i="25"/>
  <c r="Y24" i="25"/>
  <c r="U52" i="24"/>
  <c r="U56" i="24" s="1"/>
  <c r="U55" i="24"/>
  <c r="Q52" i="24"/>
  <c r="Q56" i="24" s="1"/>
  <c r="Q55" i="24"/>
  <c r="M52" i="24"/>
  <c r="M56" i="24" s="1"/>
  <c r="M55" i="24"/>
  <c r="I52" i="24"/>
  <c r="I56" i="24" s="1"/>
  <c r="I55" i="24"/>
  <c r="E52" i="24"/>
  <c r="E56" i="24" s="1"/>
  <c r="E55" i="24"/>
  <c r="T21" i="24"/>
  <c r="T24" i="24"/>
  <c r="T25" i="24" s="1"/>
  <c r="P21" i="24"/>
  <c r="P24" i="24"/>
  <c r="P25" i="24" s="1"/>
  <c r="L21" i="24"/>
  <c r="L24" i="24"/>
  <c r="L25" i="24" s="1"/>
  <c r="H21" i="24"/>
  <c r="H24" i="24"/>
  <c r="H25" i="24" s="1"/>
  <c r="D21" i="24"/>
  <c r="D24" i="24"/>
  <c r="D25" i="24" s="1"/>
  <c r="Y23" i="24"/>
  <c r="W25" i="25"/>
  <c r="W26" i="25" s="1"/>
  <c r="W22" i="25"/>
  <c r="S25" i="25"/>
  <c r="S26" i="25" s="1"/>
  <c r="S22" i="25"/>
  <c r="O25" i="25"/>
  <c r="O26" i="25" s="1"/>
  <c r="O22" i="25"/>
  <c r="K25" i="25"/>
  <c r="K26" i="25" s="1"/>
  <c r="K22" i="25"/>
  <c r="G25" i="25"/>
  <c r="G26" i="25" s="1"/>
  <c r="G22" i="25"/>
  <c r="C25" i="25"/>
  <c r="C26" i="25" s="1"/>
  <c r="C22" i="25"/>
  <c r="X55" i="24"/>
  <c r="X52" i="24"/>
  <c r="X56" i="24" s="1"/>
  <c r="T55" i="24"/>
  <c r="T52" i="24"/>
  <c r="T56" i="24" s="1"/>
  <c r="P55" i="24"/>
  <c r="P52" i="24"/>
  <c r="P56" i="24" s="1"/>
  <c r="L55" i="24"/>
  <c r="L52" i="24"/>
  <c r="L56" i="24" s="1"/>
  <c r="H55" i="24"/>
  <c r="H52" i="24"/>
  <c r="H56" i="24" s="1"/>
  <c r="D55" i="24"/>
  <c r="D52" i="24"/>
  <c r="D56" i="24" s="1"/>
  <c r="W24" i="24"/>
  <c r="W25" i="24" s="1"/>
  <c r="W21" i="24"/>
  <c r="S24" i="24"/>
  <c r="S25" i="24" s="1"/>
  <c r="S21" i="24"/>
  <c r="O24" i="24"/>
  <c r="O25" i="24" s="1"/>
  <c r="O21" i="24"/>
  <c r="K24" i="24"/>
  <c r="K25" i="24" s="1"/>
  <c r="K21" i="24"/>
  <c r="G24" i="24"/>
  <c r="G25" i="24" s="1"/>
  <c r="G21" i="24"/>
  <c r="C24" i="24"/>
  <c r="C21" i="24"/>
  <c r="W52" i="28"/>
  <c r="W56" i="28" s="1"/>
  <c r="W55" i="28"/>
  <c r="S52" i="28"/>
  <c r="S56" i="28" s="1"/>
  <c r="S55" i="28"/>
  <c r="O52" i="28"/>
  <c r="O56" i="28" s="1"/>
  <c r="O55" i="28"/>
  <c r="K52" i="28"/>
  <c r="K56" i="28" s="1"/>
  <c r="K55" i="28"/>
  <c r="G52" i="28"/>
  <c r="G56" i="28" s="1"/>
  <c r="G55" i="28"/>
  <c r="C52" i="28"/>
  <c r="C55" i="28"/>
  <c r="X55" i="28"/>
  <c r="X52" i="28"/>
  <c r="X56" i="28" s="1"/>
  <c r="T55" i="28"/>
  <c r="T52" i="28"/>
  <c r="T56" i="28" s="1"/>
  <c r="P55" i="28"/>
  <c r="P52" i="28"/>
  <c r="P56" i="28" s="1"/>
  <c r="L55" i="28"/>
  <c r="L52" i="28"/>
  <c r="L56" i="28" s="1"/>
  <c r="H55" i="28"/>
  <c r="H52" i="28"/>
  <c r="H56" i="28" s="1"/>
  <c r="D55" i="28"/>
  <c r="D52" i="28"/>
  <c r="D56" i="28" s="1"/>
  <c r="V24" i="28"/>
  <c r="V25" i="28" s="1"/>
  <c r="V21" i="28"/>
  <c r="R24" i="28"/>
  <c r="R25" i="28" s="1"/>
  <c r="R21" i="28"/>
  <c r="N21" i="28"/>
  <c r="N24" i="28"/>
  <c r="N25" i="28" s="1"/>
  <c r="J21" i="28"/>
  <c r="J24" i="28"/>
  <c r="J25" i="28" s="1"/>
  <c r="F21" i="28"/>
  <c r="F24" i="28"/>
  <c r="F25" i="28" s="1"/>
  <c r="W24" i="28"/>
  <c r="W25" i="28" s="1"/>
  <c r="W21" i="28"/>
  <c r="S24" i="28"/>
  <c r="S25" i="28" s="1"/>
  <c r="S21" i="28"/>
  <c r="O24" i="28"/>
  <c r="O25" i="28" s="1"/>
  <c r="O21" i="28"/>
  <c r="K24" i="28"/>
  <c r="K25" i="28" s="1"/>
  <c r="K21" i="28"/>
  <c r="G24" i="28"/>
  <c r="G25" i="28" s="1"/>
  <c r="G21" i="28"/>
  <c r="C24" i="28"/>
  <c r="C21" i="28"/>
  <c r="X21" i="28"/>
  <c r="X58" i="27"/>
  <c r="X59" i="27" s="1"/>
  <c r="X55" i="27"/>
  <c r="T58" i="27"/>
  <c r="T59" i="27" s="1"/>
  <c r="T55" i="27"/>
  <c r="P58" i="27"/>
  <c r="P59" i="27" s="1"/>
  <c r="P55" i="27"/>
  <c r="L58" i="27"/>
  <c r="L59" i="27" s="1"/>
  <c r="L55" i="27"/>
  <c r="H58" i="27"/>
  <c r="H59" i="27" s="1"/>
  <c r="H55" i="27"/>
  <c r="D58" i="27"/>
  <c r="D59" i="27" s="1"/>
  <c r="D55" i="27"/>
  <c r="Y57" i="27"/>
  <c r="V26" i="27"/>
  <c r="V27" i="27" s="1"/>
  <c r="V23" i="27"/>
  <c r="R26" i="27"/>
  <c r="R27" i="27" s="1"/>
  <c r="R23" i="27"/>
  <c r="N26" i="27"/>
  <c r="N27" i="27" s="1"/>
  <c r="N23" i="27"/>
  <c r="J26" i="27"/>
  <c r="J27" i="27" s="1"/>
  <c r="J23" i="27"/>
  <c r="F26" i="27"/>
  <c r="F27" i="27" s="1"/>
  <c r="F23" i="27"/>
  <c r="Y25" i="27"/>
  <c r="U51" i="26"/>
  <c r="U55" i="26" s="1"/>
  <c r="U54" i="26"/>
  <c r="Q51" i="26"/>
  <c r="Q55" i="26" s="1"/>
  <c r="Q54" i="26"/>
  <c r="M51" i="26"/>
  <c r="M55" i="26" s="1"/>
  <c r="M54" i="26"/>
  <c r="I51" i="26"/>
  <c r="I55" i="26" s="1"/>
  <c r="I54" i="26"/>
  <c r="E51" i="26"/>
  <c r="E55" i="26" s="1"/>
  <c r="E54" i="26"/>
  <c r="W58" i="27"/>
  <c r="W59" i="27" s="1"/>
  <c r="W55" i="27"/>
  <c r="S58" i="27"/>
  <c r="S59" i="27" s="1"/>
  <c r="S55" i="27"/>
  <c r="O58" i="27"/>
  <c r="O59" i="27" s="1"/>
  <c r="O55" i="27"/>
  <c r="K58" i="27"/>
  <c r="K59" i="27" s="1"/>
  <c r="K55" i="27"/>
  <c r="G58" i="27"/>
  <c r="G59" i="27" s="1"/>
  <c r="G55" i="27"/>
  <c r="C58" i="27"/>
  <c r="C59" i="27" s="1"/>
  <c r="C55" i="27"/>
  <c r="R59" i="27"/>
  <c r="W23" i="27"/>
  <c r="W26" i="27"/>
  <c r="W27" i="27" s="1"/>
  <c r="S23" i="27"/>
  <c r="S26" i="27"/>
  <c r="S27" i="27" s="1"/>
  <c r="O23" i="27"/>
  <c r="O26" i="27"/>
  <c r="O27" i="27" s="1"/>
  <c r="K23" i="27"/>
  <c r="K26" i="27"/>
  <c r="K27" i="27" s="1"/>
  <c r="G26" i="27"/>
  <c r="G27" i="27" s="1"/>
  <c r="G23" i="27"/>
  <c r="C26" i="27"/>
  <c r="C23" i="27"/>
  <c r="X54" i="26"/>
  <c r="X51" i="26"/>
  <c r="X55" i="26" s="1"/>
  <c r="T54" i="26"/>
  <c r="T51" i="26"/>
  <c r="T55" i="26" s="1"/>
  <c r="P54" i="26"/>
  <c r="P51" i="26"/>
  <c r="P55" i="26" s="1"/>
  <c r="L54" i="26"/>
  <c r="L51" i="26"/>
  <c r="L55" i="26" s="1"/>
  <c r="H54" i="26"/>
  <c r="H51" i="26"/>
  <c r="H55" i="26" s="1"/>
  <c r="D54" i="26"/>
  <c r="D51" i="26"/>
  <c r="D55" i="26" s="1"/>
  <c r="Y53" i="26"/>
  <c r="U21" i="26"/>
  <c r="U24" i="26"/>
  <c r="U25" i="26" s="1"/>
  <c r="Q21" i="26"/>
  <c r="Q24" i="26"/>
  <c r="Q25" i="26" s="1"/>
  <c r="M21" i="26"/>
  <c r="M24" i="26"/>
  <c r="M25" i="26" s="1"/>
  <c r="I21" i="26"/>
  <c r="I24" i="26"/>
  <c r="I25" i="26" s="1"/>
  <c r="E21" i="26"/>
  <c r="E24" i="26"/>
  <c r="E25" i="26" s="1"/>
  <c r="U53" i="25"/>
  <c r="U57" i="25" s="1"/>
  <c r="U56" i="25"/>
  <c r="Q53" i="25"/>
  <c r="Q57" i="25" s="1"/>
  <c r="Q56" i="25"/>
  <c r="M53" i="25"/>
  <c r="M57" i="25" s="1"/>
  <c r="M56" i="25"/>
  <c r="I53" i="25"/>
  <c r="I57" i="25" s="1"/>
  <c r="I56" i="25"/>
  <c r="E53" i="25"/>
  <c r="E57" i="25" s="1"/>
  <c r="E56" i="25"/>
  <c r="V24" i="26"/>
  <c r="V25" i="26" s="1"/>
  <c r="V21" i="26"/>
  <c r="R24" i="26"/>
  <c r="R25" i="26" s="1"/>
  <c r="R21" i="26"/>
  <c r="N24" i="26"/>
  <c r="N25" i="26" s="1"/>
  <c r="N21" i="26"/>
  <c r="J24" i="26"/>
  <c r="J25" i="26" s="1"/>
  <c r="J21" i="26"/>
  <c r="F24" i="26"/>
  <c r="F25" i="26" s="1"/>
  <c r="F21" i="26"/>
  <c r="C25" i="26"/>
  <c r="Y23" i="26"/>
  <c r="V56" i="25"/>
  <c r="V53" i="25"/>
  <c r="V57" i="25" s="1"/>
  <c r="R56" i="25"/>
  <c r="R53" i="25"/>
  <c r="R57" i="25" s="1"/>
  <c r="N56" i="25"/>
  <c r="N53" i="25"/>
  <c r="N57" i="25" s="1"/>
  <c r="J56" i="25"/>
  <c r="J53" i="25"/>
  <c r="J57" i="25" s="1"/>
  <c r="F56" i="25"/>
  <c r="F53" i="25"/>
  <c r="F57" i="25" s="1"/>
  <c r="Y55" i="25"/>
  <c r="V25" i="25"/>
  <c r="V26" i="25" s="1"/>
  <c r="V22" i="25"/>
  <c r="R25" i="25"/>
  <c r="R26" i="25" s="1"/>
  <c r="R22" i="25"/>
  <c r="N25" i="25"/>
  <c r="N26" i="25" s="1"/>
  <c r="N22" i="25"/>
  <c r="J25" i="25"/>
  <c r="J26" i="25" s="1"/>
  <c r="J22" i="25"/>
  <c r="F25" i="25"/>
  <c r="F26" i="25" s="1"/>
  <c r="F22" i="25"/>
  <c r="W52" i="24"/>
  <c r="W56" i="24" s="1"/>
  <c r="W55" i="24"/>
  <c r="S52" i="24"/>
  <c r="S56" i="24" s="1"/>
  <c r="S55" i="24"/>
  <c r="O52" i="24"/>
  <c r="O56" i="24" s="1"/>
  <c r="O55" i="24"/>
  <c r="K52" i="24"/>
  <c r="K56" i="24" s="1"/>
  <c r="K55" i="24"/>
  <c r="G52" i="24"/>
  <c r="G56" i="24" s="1"/>
  <c r="G55" i="24"/>
  <c r="C52" i="24"/>
  <c r="C55" i="24"/>
  <c r="C56" i="24" s="1"/>
  <c r="V21" i="24"/>
  <c r="V24" i="24"/>
  <c r="V25" i="24" s="1"/>
  <c r="R21" i="24"/>
  <c r="R24" i="24"/>
  <c r="R25" i="24" s="1"/>
  <c r="N21" i="24"/>
  <c r="N24" i="24"/>
  <c r="N25" i="24" s="1"/>
  <c r="J21" i="24"/>
  <c r="J24" i="24"/>
  <c r="J25" i="24" s="1"/>
  <c r="F21" i="24"/>
  <c r="F24" i="24"/>
  <c r="F25" i="24" s="1"/>
  <c r="U25" i="25"/>
  <c r="U26" i="25" s="1"/>
  <c r="U22" i="25"/>
  <c r="Q25" i="25"/>
  <c r="Q26" i="25" s="1"/>
  <c r="Q22" i="25"/>
  <c r="M25" i="25"/>
  <c r="M26" i="25" s="1"/>
  <c r="M22" i="25"/>
  <c r="I25" i="25"/>
  <c r="I26" i="25" s="1"/>
  <c r="I22" i="25"/>
  <c r="E25" i="25"/>
  <c r="E26" i="25" s="1"/>
  <c r="E22" i="25"/>
  <c r="T26" i="25"/>
  <c r="V55" i="24"/>
  <c r="V52" i="24"/>
  <c r="V56" i="24" s="1"/>
  <c r="R55" i="24"/>
  <c r="R52" i="24"/>
  <c r="R56" i="24" s="1"/>
  <c r="N55" i="24"/>
  <c r="N52" i="24"/>
  <c r="N56" i="24" s="1"/>
  <c r="J55" i="24"/>
  <c r="J52" i="24"/>
  <c r="J56" i="24" s="1"/>
  <c r="F55" i="24"/>
  <c r="F52" i="24"/>
  <c r="F56" i="24" s="1"/>
  <c r="Y54" i="24"/>
  <c r="U24" i="24"/>
  <c r="U25" i="24" s="1"/>
  <c r="U21" i="24"/>
  <c r="Q24" i="24"/>
  <c r="Q25" i="24" s="1"/>
  <c r="Q21" i="24"/>
  <c r="M24" i="24"/>
  <c r="M25" i="24" s="1"/>
  <c r="M21" i="24"/>
  <c r="I24" i="24"/>
  <c r="I25" i="24" s="1"/>
  <c r="I21" i="24"/>
  <c r="E24" i="24"/>
  <c r="E25" i="24" s="1"/>
  <c r="E21" i="24"/>
  <c r="X21" i="24"/>
  <c r="X25" i="15"/>
  <c r="D18" i="14"/>
  <c r="D23" i="14" s="1"/>
  <c r="F18" i="14"/>
  <c r="F23" i="14" s="1"/>
  <c r="H23" i="14"/>
  <c r="J18" i="14"/>
  <c r="J23" i="14" s="1"/>
  <c r="L18" i="14"/>
  <c r="L23" i="14" s="1"/>
  <c r="N18" i="14"/>
  <c r="N23" i="14" s="1"/>
  <c r="P18" i="14"/>
  <c r="P23" i="14" s="1"/>
  <c r="R18" i="14"/>
  <c r="R23" i="14" s="1"/>
  <c r="T18" i="14"/>
  <c r="T23" i="14" s="1"/>
  <c r="V18" i="14"/>
  <c r="V23" i="14" s="1"/>
  <c r="X18" i="14"/>
  <c r="X23" i="14" s="1"/>
  <c r="C20" i="14"/>
  <c r="E20" i="14"/>
  <c r="G20" i="14"/>
  <c r="I20" i="14"/>
  <c r="K20" i="14"/>
  <c r="M20" i="14"/>
  <c r="O20" i="14"/>
  <c r="Q20" i="14"/>
  <c r="U20" i="14"/>
  <c r="W20" i="14"/>
  <c r="A23" i="14"/>
  <c r="A24" i="14"/>
  <c r="I54" i="14"/>
  <c r="K54" i="14"/>
  <c r="S54" i="14"/>
  <c r="U54" i="14"/>
  <c r="D51" i="14"/>
  <c r="F51" i="14"/>
  <c r="H51" i="14"/>
  <c r="H52" i="14" s="1"/>
  <c r="J51" i="14"/>
  <c r="L51" i="14"/>
  <c r="L52" i="14" s="1"/>
  <c r="N51" i="14"/>
  <c r="N52" i="14" s="1"/>
  <c r="P51" i="14"/>
  <c r="R51" i="14"/>
  <c r="T51" i="14"/>
  <c r="V51" i="14"/>
  <c r="V52" i="14" s="1"/>
  <c r="X51" i="14"/>
  <c r="X52" i="14" s="1"/>
  <c r="D19" i="15"/>
  <c r="D24" i="15" s="1"/>
  <c r="F19" i="15"/>
  <c r="F24" i="15" s="1"/>
  <c r="H19" i="15"/>
  <c r="H24" i="15" s="1"/>
  <c r="J19" i="15"/>
  <c r="J24" i="15" s="1"/>
  <c r="L19" i="15"/>
  <c r="L24" i="15" s="1"/>
  <c r="N19" i="15"/>
  <c r="N24" i="15" s="1"/>
  <c r="P19" i="15"/>
  <c r="P24" i="15" s="1"/>
  <c r="R19" i="15"/>
  <c r="R24" i="15" s="1"/>
  <c r="T19" i="15"/>
  <c r="T24" i="15" s="1"/>
  <c r="V19" i="15"/>
  <c r="V24" i="15" s="1"/>
  <c r="X19" i="15"/>
  <c r="X24" i="15" s="1"/>
  <c r="C21" i="15"/>
  <c r="E21" i="15"/>
  <c r="G21" i="15"/>
  <c r="I21" i="15"/>
  <c r="K21" i="15"/>
  <c r="M21" i="15"/>
  <c r="O21" i="15"/>
  <c r="Q21" i="15"/>
  <c r="S21" i="15"/>
  <c r="U21" i="15"/>
  <c r="W21" i="15"/>
  <c r="A24" i="15"/>
  <c r="A25" i="15"/>
  <c r="C50" i="15"/>
  <c r="C55" i="15" s="1"/>
  <c r="E55" i="15"/>
  <c r="G50" i="15"/>
  <c r="G55" i="15" s="1"/>
  <c r="I50" i="15"/>
  <c r="I55" i="15" s="1"/>
  <c r="K50" i="15"/>
  <c r="K55" i="15" s="1"/>
  <c r="M50" i="15"/>
  <c r="M55" i="15" s="1"/>
  <c r="O50" i="15"/>
  <c r="O55" i="15" s="1"/>
  <c r="Q50" i="15"/>
  <c r="Q55" i="15" s="1"/>
  <c r="S50" i="15"/>
  <c r="S55" i="15" s="1"/>
  <c r="U50" i="15"/>
  <c r="U55" i="15" s="1"/>
  <c r="W50" i="15"/>
  <c r="W55" i="15" s="1"/>
  <c r="A56" i="15"/>
  <c r="W52" i="15"/>
  <c r="U52" i="15"/>
  <c r="S52" i="15"/>
  <c r="Q52" i="15"/>
  <c r="O52" i="15"/>
  <c r="M52" i="15"/>
  <c r="K52" i="15"/>
  <c r="I52" i="15"/>
  <c r="G52" i="15"/>
  <c r="X52" i="15"/>
  <c r="V52" i="15"/>
  <c r="T52" i="15"/>
  <c r="R52" i="15"/>
  <c r="P52" i="15"/>
  <c r="N52" i="15"/>
  <c r="L52" i="15"/>
  <c r="J52" i="15"/>
  <c r="H52" i="15"/>
  <c r="F52" i="15"/>
  <c r="D52" i="15"/>
  <c r="C18" i="14"/>
  <c r="C23" i="14" s="1"/>
  <c r="E18" i="14"/>
  <c r="E23" i="14" s="1"/>
  <c r="G18" i="14"/>
  <c r="G23" i="14" s="1"/>
  <c r="I18" i="14"/>
  <c r="I23" i="14" s="1"/>
  <c r="K18" i="14"/>
  <c r="K23" i="14" s="1"/>
  <c r="M18" i="14"/>
  <c r="M23" i="14" s="1"/>
  <c r="O18" i="14"/>
  <c r="O23" i="14" s="1"/>
  <c r="Q18" i="14"/>
  <c r="Q23" i="14" s="1"/>
  <c r="S18" i="14"/>
  <c r="S23" i="14" s="1"/>
  <c r="U18" i="14"/>
  <c r="U23" i="14" s="1"/>
  <c r="D20" i="14"/>
  <c r="F20" i="14"/>
  <c r="H20" i="14"/>
  <c r="J20" i="14"/>
  <c r="L20" i="14"/>
  <c r="N20" i="14"/>
  <c r="P20" i="14"/>
  <c r="R20" i="14"/>
  <c r="T20" i="14"/>
  <c r="V20" i="14"/>
  <c r="H54" i="14"/>
  <c r="T54" i="14"/>
  <c r="V54" i="14"/>
  <c r="C51" i="14"/>
  <c r="G51" i="14"/>
  <c r="G52" i="14" s="1"/>
  <c r="I52" i="14"/>
  <c r="K51" i="14"/>
  <c r="M51" i="14"/>
  <c r="O51" i="14"/>
  <c r="O52" i="14" s="1"/>
  <c r="Q51" i="14"/>
  <c r="S51" i="14"/>
  <c r="S52" i="14" s="1"/>
  <c r="U51" i="14"/>
  <c r="U52" i="14" s="1"/>
  <c r="W51" i="14"/>
  <c r="C19" i="15"/>
  <c r="C24" i="15" s="1"/>
  <c r="E19" i="15"/>
  <c r="E24" i="15" s="1"/>
  <c r="G19" i="15"/>
  <c r="G24" i="15" s="1"/>
  <c r="I19" i="15"/>
  <c r="I24" i="15" s="1"/>
  <c r="K19" i="15"/>
  <c r="K24" i="15" s="1"/>
  <c r="M19" i="15"/>
  <c r="M24" i="15" s="1"/>
  <c r="O19" i="15"/>
  <c r="O24" i="15" s="1"/>
  <c r="Q19" i="15"/>
  <c r="Q24" i="15" s="1"/>
  <c r="S19" i="15"/>
  <c r="S24" i="15" s="1"/>
  <c r="U19" i="15"/>
  <c r="U24" i="15" s="1"/>
  <c r="D21" i="15"/>
  <c r="F21" i="15"/>
  <c r="H21" i="15"/>
  <c r="J21" i="15"/>
  <c r="L21" i="15"/>
  <c r="N21" i="15"/>
  <c r="P21" i="15"/>
  <c r="R21" i="15"/>
  <c r="T21" i="15"/>
  <c r="V21" i="15"/>
  <c r="D50" i="15"/>
  <c r="D55" i="15" s="1"/>
  <c r="F50" i="15"/>
  <c r="F55" i="15" s="1"/>
  <c r="H50" i="15"/>
  <c r="H55" i="15" s="1"/>
  <c r="J50" i="15"/>
  <c r="J55" i="15" s="1"/>
  <c r="L50" i="15"/>
  <c r="L55" i="15" s="1"/>
  <c r="N50" i="15"/>
  <c r="N55" i="15" s="1"/>
  <c r="P50" i="15"/>
  <c r="P55" i="15" s="1"/>
  <c r="R50" i="15"/>
  <c r="R55" i="15" s="1"/>
  <c r="T50" i="15"/>
  <c r="T55" i="15" s="1"/>
  <c r="V50" i="15"/>
  <c r="V55" i="15" s="1"/>
  <c r="X50" i="15"/>
  <c r="X55" i="15" s="1"/>
  <c r="C52" i="15"/>
  <c r="E52" i="15"/>
  <c r="D52" i="14" l="1"/>
  <c r="D56" i="14" s="1"/>
  <c r="P52" i="14"/>
  <c r="M52" i="14"/>
  <c r="M56" i="14" s="1"/>
  <c r="K52" i="14"/>
  <c r="T52" i="14"/>
  <c r="X25" i="14"/>
  <c r="E52" i="14"/>
  <c r="E56" i="14" s="1"/>
  <c r="Q52" i="14"/>
  <c r="R52" i="14"/>
  <c r="R56" i="14" s="1"/>
  <c r="F52" i="14"/>
  <c r="F56" i="14" s="1"/>
  <c r="W52" i="14"/>
  <c r="W56" i="14" s="1"/>
  <c r="Y57" i="25"/>
  <c r="J52" i="14"/>
  <c r="J56" i="14" s="1"/>
  <c r="Y56" i="24"/>
  <c r="I55" i="14"/>
  <c r="I56" i="14"/>
  <c r="Y26" i="27"/>
  <c r="Y55" i="28"/>
  <c r="X26" i="15"/>
  <c r="Y24" i="28"/>
  <c r="Y55" i="24"/>
  <c r="Y25" i="26"/>
  <c r="Y59" i="27"/>
  <c r="Y24" i="24"/>
  <c r="C25" i="24"/>
  <c r="Y25" i="24" s="1"/>
  <c r="Y26" i="25"/>
  <c r="Y24" i="26"/>
  <c r="Y54" i="26"/>
  <c r="C55" i="26"/>
  <c r="Y55" i="26" s="1"/>
  <c r="Y58" i="27"/>
  <c r="C27" i="27"/>
  <c r="Y27" i="27" s="1"/>
  <c r="Y25" i="25"/>
  <c r="Y56" i="25"/>
  <c r="C25" i="28"/>
  <c r="Y25" i="28" s="1"/>
  <c r="C56" i="28"/>
  <c r="Y56" i="28" s="1"/>
  <c r="E53" i="15"/>
  <c r="E57" i="15" s="1"/>
  <c r="E56" i="15"/>
  <c r="T22" i="15"/>
  <c r="T25" i="15"/>
  <c r="T26" i="15" s="1"/>
  <c r="P22" i="15"/>
  <c r="P25" i="15"/>
  <c r="L22" i="15"/>
  <c r="L25" i="15"/>
  <c r="H22" i="15"/>
  <c r="H25" i="15"/>
  <c r="H26" i="15" s="1"/>
  <c r="D22" i="15"/>
  <c r="D25" i="15"/>
  <c r="D26" i="15" s="1"/>
  <c r="Y24" i="15"/>
  <c r="U56" i="14"/>
  <c r="U55" i="14"/>
  <c r="Q56" i="14"/>
  <c r="Q55" i="14"/>
  <c r="M55" i="14"/>
  <c r="E55" i="14"/>
  <c r="T21" i="14"/>
  <c r="T24" i="14"/>
  <c r="P21" i="14"/>
  <c r="P24" i="14"/>
  <c r="P25" i="14" s="1"/>
  <c r="L21" i="14"/>
  <c r="L24" i="14"/>
  <c r="L25" i="14" s="1"/>
  <c r="H21" i="14"/>
  <c r="H24" i="14"/>
  <c r="H25" i="14" s="1"/>
  <c r="D21" i="14"/>
  <c r="D24" i="14"/>
  <c r="D25" i="14" s="1"/>
  <c r="Y23" i="14"/>
  <c r="D56" i="15"/>
  <c r="D53" i="15"/>
  <c r="D57" i="15" s="1"/>
  <c r="H56" i="15"/>
  <c r="H53" i="15"/>
  <c r="H57" i="15" s="1"/>
  <c r="L56" i="15"/>
  <c r="L53" i="15"/>
  <c r="L57" i="15" s="1"/>
  <c r="P56" i="15"/>
  <c r="P53" i="15"/>
  <c r="P57" i="15" s="1"/>
  <c r="T56" i="15"/>
  <c r="T53" i="15"/>
  <c r="T57" i="15" s="1"/>
  <c r="X56" i="15"/>
  <c r="X53" i="15"/>
  <c r="X57" i="15" s="1"/>
  <c r="I53" i="15"/>
  <c r="I57" i="15" s="1"/>
  <c r="I56" i="15"/>
  <c r="M53" i="15"/>
  <c r="M57" i="15" s="1"/>
  <c r="M56" i="15"/>
  <c r="Q53" i="15"/>
  <c r="Q57" i="15" s="1"/>
  <c r="Q56" i="15"/>
  <c r="U53" i="15"/>
  <c r="U57" i="15" s="1"/>
  <c r="U56" i="15"/>
  <c r="W25" i="15"/>
  <c r="W26" i="15" s="1"/>
  <c r="W22" i="15"/>
  <c r="S25" i="15"/>
  <c r="S26" i="15" s="1"/>
  <c r="S22" i="15"/>
  <c r="O25" i="15"/>
  <c r="O26" i="15" s="1"/>
  <c r="O22" i="15"/>
  <c r="K25" i="15"/>
  <c r="K26" i="15" s="1"/>
  <c r="K22" i="15"/>
  <c r="G25" i="15"/>
  <c r="G26" i="15" s="1"/>
  <c r="G22" i="15"/>
  <c r="C25" i="15"/>
  <c r="C22" i="15"/>
  <c r="X55" i="14"/>
  <c r="X56" i="14"/>
  <c r="T55" i="14"/>
  <c r="T56" i="14"/>
  <c r="P55" i="14"/>
  <c r="P56" i="14"/>
  <c r="L55" i="14"/>
  <c r="L56" i="14"/>
  <c r="H55" i="14"/>
  <c r="H56" i="14"/>
  <c r="D55" i="14"/>
  <c r="W24" i="14"/>
  <c r="W25" i="14" s="1"/>
  <c r="W21" i="14"/>
  <c r="S24" i="14"/>
  <c r="S25" i="14" s="1"/>
  <c r="S21" i="14"/>
  <c r="O24" i="14"/>
  <c r="O25" i="14" s="1"/>
  <c r="O21" i="14"/>
  <c r="K24" i="14"/>
  <c r="K25" i="14" s="1"/>
  <c r="K21" i="14"/>
  <c r="G24" i="14"/>
  <c r="G25" i="14" s="1"/>
  <c r="G21" i="14"/>
  <c r="C24" i="14"/>
  <c r="C21" i="14"/>
  <c r="C53" i="15"/>
  <c r="C56" i="15"/>
  <c r="C57" i="15" s="1"/>
  <c r="V22" i="15"/>
  <c r="V25" i="15"/>
  <c r="V26" i="15" s="1"/>
  <c r="R22" i="15"/>
  <c r="R25" i="15"/>
  <c r="R26" i="15" s="1"/>
  <c r="N22" i="15"/>
  <c r="N25" i="15"/>
  <c r="N26" i="15" s="1"/>
  <c r="J22" i="15"/>
  <c r="J25" i="15"/>
  <c r="J26" i="15" s="1"/>
  <c r="F22" i="15"/>
  <c r="F25" i="15"/>
  <c r="F26" i="15" s="1"/>
  <c r="W55" i="14"/>
  <c r="S56" i="14"/>
  <c r="S55" i="14"/>
  <c r="O56" i="14"/>
  <c r="O55" i="14"/>
  <c r="K56" i="14"/>
  <c r="K55" i="14"/>
  <c r="G56" i="14"/>
  <c r="G55" i="14"/>
  <c r="C52" i="14"/>
  <c r="C55" i="14"/>
  <c r="V21" i="14"/>
  <c r="V24" i="14"/>
  <c r="V25" i="14" s="1"/>
  <c r="R21" i="14"/>
  <c r="R24" i="14"/>
  <c r="R25" i="14" s="1"/>
  <c r="N21" i="14"/>
  <c r="N24" i="14"/>
  <c r="N25" i="14" s="1"/>
  <c r="J21" i="14"/>
  <c r="J24" i="14"/>
  <c r="J25" i="14" s="1"/>
  <c r="F21" i="14"/>
  <c r="F24" i="14"/>
  <c r="F25" i="14" s="1"/>
  <c r="F56" i="15"/>
  <c r="F53" i="15"/>
  <c r="F57" i="15" s="1"/>
  <c r="J56" i="15"/>
  <c r="J53" i="15"/>
  <c r="J57" i="15" s="1"/>
  <c r="N56" i="15"/>
  <c r="N53" i="15"/>
  <c r="N57" i="15" s="1"/>
  <c r="R56" i="15"/>
  <c r="R53" i="15"/>
  <c r="R57" i="15" s="1"/>
  <c r="V56" i="15"/>
  <c r="V53" i="15"/>
  <c r="V57" i="15" s="1"/>
  <c r="G53" i="15"/>
  <c r="G57" i="15" s="1"/>
  <c r="G56" i="15"/>
  <c r="K53" i="15"/>
  <c r="K57" i="15" s="1"/>
  <c r="K56" i="15"/>
  <c r="O53" i="15"/>
  <c r="O57" i="15" s="1"/>
  <c r="O56" i="15"/>
  <c r="S53" i="15"/>
  <c r="S57" i="15" s="1"/>
  <c r="S56" i="15"/>
  <c r="W53" i="15"/>
  <c r="W57" i="15" s="1"/>
  <c r="W56" i="15"/>
  <c r="Y55" i="15"/>
  <c r="U25" i="15"/>
  <c r="U26" i="15" s="1"/>
  <c r="U22" i="15"/>
  <c r="Q25" i="15"/>
  <c r="Q26" i="15" s="1"/>
  <c r="Q22" i="15"/>
  <c r="M25" i="15"/>
  <c r="M26" i="15" s="1"/>
  <c r="M22" i="15"/>
  <c r="I25" i="15"/>
  <c r="I26" i="15" s="1"/>
  <c r="I22" i="15"/>
  <c r="E25" i="15"/>
  <c r="E26" i="15" s="1"/>
  <c r="E22" i="15"/>
  <c r="P26" i="15"/>
  <c r="L26" i="15"/>
  <c r="V55" i="14"/>
  <c r="V56" i="14"/>
  <c r="R55" i="14"/>
  <c r="N55" i="14"/>
  <c r="N56" i="14"/>
  <c r="J55" i="14"/>
  <c r="F55" i="14"/>
  <c r="Y54" i="14"/>
  <c r="U24" i="14"/>
  <c r="U25" i="14" s="1"/>
  <c r="U21" i="14"/>
  <c r="Q24" i="14"/>
  <c r="Q25" i="14" s="1"/>
  <c r="Q21" i="14"/>
  <c r="M24" i="14"/>
  <c r="M25" i="14" s="1"/>
  <c r="M21" i="14"/>
  <c r="I24" i="14"/>
  <c r="I25" i="14" s="1"/>
  <c r="I21" i="14"/>
  <c r="E24" i="14"/>
  <c r="E25" i="14" s="1"/>
  <c r="E21" i="14"/>
  <c r="T25" i="14"/>
  <c r="X22" i="15"/>
  <c r="X21" i="14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50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A48" i="6"/>
  <c r="A54" i="6" s="1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A51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A49" i="5"/>
  <c r="A55" i="5" s="1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48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A46" i="4"/>
  <c r="A52" i="4" s="1"/>
  <c r="G47" i="4" l="1"/>
  <c r="G52" i="4" s="1"/>
  <c r="C47" i="4"/>
  <c r="C52" i="4" s="1"/>
  <c r="K47" i="4"/>
  <c r="K52" i="4" s="1"/>
  <c r="E47" i="4"/>
  <c r="E52" i="4" s="1"/>
  <c r="M47" i="4"/>
  <c r="M52" i="4" s="1"/>
  <c r="U47" i="4"/>
  <c r="U52" i="4" s="1"/>
  <c r="C50" i="5"/>
  <c r="C55" i="5" s="1"/>
  <c r="G50" i="5"/>
  <c r="G55" i="5" s="1"/>
  <c r="K50" i="5"/>
  <c r="K55" i="5" s="1"/>
  <c r="O50" i="5"/>
  <c r="O55" i="5" s="1"/>
  <c r="S50" i="5"/>
  <c r="S55" i="5" s="1"/>
  <c r="W50" i="5"/>
  <c r="W55" i="5" s="1"/>
  <c r="O47" i="4"/>
  <c r="O52" i="4" s="1"/>
  <c r="S47" i="4"/>
  <c r="S52" i="4" s="1"/>
  <c r="W47" i="4"/>
  <c r="W52" i="4" s="1"/>
  <c r="E50" i="5"/>
  <c r="E55" i="5" s="1"/>
  <c r="M50" i="5"/>
  <c r="M55" i="5" s="1"/>
  <c r="Q50" i="5"/>
  <c r="Q55" i="5" s="1"/>
  <c r="Y57" i="15"/>
  <c r="Y55" i="14"/>
  <c r="Y24" i="14"/>
  <c r="C56" i="14"/>
  <c r="Y56" i="14" s="1"/>
  <c r="Y56" i="15"/>
  <c r="Y25" i="15"/>
  <c r="C25" i="14"/>
  <c r="Y25" i="14" s="1"/>
  <c r="C26" i="15"/>
  <c r="Y26" i="15" s="1"/>
  <c r="I50" i="5"/>
  <c r="I55" i="5" s="1"/>
  <c r="U50" i="5"/>
  <c r="U55" i="5" s="1"/>
  <c r="C49" i="6"/>
  <c r="C54" i="6" s="1"/>
  <c r="E49" i="6"/>
  <c r="E54" i="6" s="1"/>
  <c r="G49" i="6"/>
  <c r="G54" i="6" s="1"/>
  <c r="K49" i="6"/>
  <c r="K54" i="6" s="1"/>
  <c r="M49" i="6"/>
  <c r="M54" i="6" s="1"/>
  <c r="O49" i="6"/>
  <c r="O54" i="6" s="1"/>
  <c r="S49" i="6"/>
  <c r="S54" i="6" s="1"/>
  <c r="U49" i="6"/>
  <c r="U54" i="6" s="1"/>
  <c r="W49" i="6"/>
  <c r="W54" i="6" s="1"/>
  <c r="I49" i="6"/>
  <c r="I54" i="6" s="1"/>
  <c r="Q49" i="6"/>
  <c r="Q54" i="6" s="1"/>
  <c r="A55" i="6"/>
  <c r="W51" i="6"/>
  <c r="U51" i="6"/>
  <c r="S51" i="6"/>
  <c r="Q51" i="6"/>
  <c r="O51" i="6"/>
  <c r="M51" i="6"/>
  <c r="K51" i="6"/>
  <c r="I51" i="6"/>
  <c r="G51" i="6"/>
  <c r="E51" i="6"/>
  <c r="C51" i="6"/>
  <c r="F51" i="6"/>
  <c r="J51" i="6"/>
  <c r="N51" i="6"/>
  <c r="R51" i="6"/>
  <c r="V51" i="6"/>
  <c r="D51" i="6"/>
  <c r="H51" i="6"/>
  <c r="L51" i="6"/>
  <c r="P51" i="6"/>
  <c r="T51" i="6"/>
  <c r="X51" i="6"/>
  <c r="D49" i="6"/>
  <c r="D54" i="6" s="1"/>
  <c r="F49" i="6"/>
  <c r="F54" i="6" s="1"/>
  <c r="H49" i="6"/>
  <c r="H54" i="6" s="1"/>
  <c r="J49" i="6"/>
  <c r="J54" i="6" s="1"/>
  <c r="L49" i="6"/>
  <c r="L54" i="6" s="1"/>
  <c r="N49" i="6"/>
  <c r="N54" i="6" s="1"/>
  <c r="P49" i="6"/>
  <c r="P54" i="6" s="1"/>
  <c r="R49" i="6"/>
  <c r="R54" i="6" s="1"/>
  <c r="T49" i="6"/>
  <c r="T54" i="6" s="1"/>
  <c r="V49" i="6"/>
  <c r="V54" i="6" s="1"/>
  <c r="X49" i="6"/>
  <c r="X54" i="6" s="1"/>
  <c r="A56" i="5"/>
  <c r="W52" i="5"/>
  <c r="U52" i="5"/>
  <c r="S52" i="5"/>
  <c r="Q52" i="5"/>
  <c r="O52" i="5"/>
  <c r="M52" i="5"/>
  <c r="K52" i="5"/>
  <c r="I52" i="5"/>
  <c r="G52" i="5"/>
  <c r="E52" i="5"/>
  <c r="C52" i="5"/>
  <c r="F52" i="5"/>
  <c r="J52" i="5"/>
  <c r="N52" i="5"/>
  <c r="R52" i="5"/>
  <c r="V52" i="5"/>
  <c r="D52" i="5"/>
  <c r="H52" i="5"/>
  <c r="L52" i="5"/>
  <c r="P52" i="5"/>
  <c r="T52" i="5"/>
  <c r="X52" i="5"/>
  <c r="D50" i="5"/>
  <c r="D55" i="5" s="1"/>
  <c r="F50" i="5"/>
  <c r="F55" i="5" s="1"/>
  <c r="H50" i="5"/>
  <c r="H55" i="5" s="1"/>
  <c r="J50" i="5"/>
  <c r="J55" i="5" s="1"/>
  <c r="L50" i="5"/>
  <c r="L55" i="5" s="1"/>
  <c r="N50" i="5"/>
  <c r="N55" i="5" s="1"/>
  <c r="P50" i="5"/>
  <c r="P55" i="5" s="1"/>
  <c r="R50" i="5"/>
  <c r="R55" i="5" s="1"/>
  <c r="T50" i="5"/>
  <c r="T55" i="5" s="1"/>
  <c r="V50" i="5"/>
  <c r="V55" i="5" s="1"/>
  <c r="X50" i="5"/>
  <c r="X55" i="5" s="1"/>
  <c r="I47" i="4"/>
  <c r="I52" i="4" s="1"/>
  <c r="Q47" i="4"/>
  <c r="Q52" i="4" s="1"/>
  <c r="A53" i="4"/>
  <c r="W49" i="4"/>
  <c r="U49" i="4"/>
  <c r="S49" i="4"/>
  <c r="Q49" i="4"/>
  <c r="O49" i="4"/>
  <c r="M49" i="4"/>
  <c r="K49" i="4"/>
  <c r="I49" i="4"/>
  <c r="G49" i="4"/>
  <c r="E49" i="4"/>
  <c r="C49" i="4"/>
  <c r="F49" i="4"/>
  <c r="J49" i="4"/>
  <c r="N49" i="4"/>
  <c r="R49" i="4"/>
  <c r="V49" i="4"/>
  <c r="D49" i="4"/>
  <c r="H49" i="4"/>
  <c r="L49" i="4"/>
  <c r="P49" i="4"/>
  <c r="T49" i="4"/>
  <c r="X49" i="4"/>
  <c r="D47" i="4"/>
  <c r="D52" i="4" s="1"/>
  <c r="F47" i="4"/>
  <c r="F52" i="4" s="1"/>
  <c r="H47" i="4"/>
  <c r="H52" i="4" s="1"/>
  <c r="J47" i="4"/>
  <c r="J52" i="4" s="1"/>
  <c r="L47" i="4"/>
  <c r="L52" i="4" s="1"/>
  <c r="N47" i="4"/>
  <c r="N52" i="4" s="1"/>
  <c r="P47" i="4"/>
  <c r="P52" i="4" s="1"/>
  <c r="R47" i="4"/>
  <c r="R52" i="4" s="1"/>
  <c r="T47" i="4"/>
  <c r="T52" i="4" s="1"/>
  <c r="V47" i="4"/>
  <c r="V52" i="4" s="1"/>
  <c r="X47" i="4"/>
  <c r="X52" i="4" s="1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A52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A50" i="13"/>
  <c r="A56" i="13" s="1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A52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A50" i="12"/>
  <c r="A56" i="12" s="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50" i="11"/>
  <c r="X48" i="11"/>
  <c r="W48" i="11"/>
  <c r="V48" i="11"/>
  <c r="U48" i="11"/>
  <c r="T48" i="11"/>
  <c r="S48" i="11"/>
  <c r="R48" i="11"/>
  <c r="Q48" i="11"/>
  <c r="P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A48" i="11"/>
  <c r="A54" i="11" s="1"/>
  <c r="O37" i="11"/>
  <c r="O48" i="11" s="1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A50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A48" i="10"/>
  <c r="A54" i="10" s="1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A53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A51" i="9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49" i="8"/>
  <c r="A54" i="8" s="1"/>
  <c r="X47" i="8"/>
  <c r="W47" i="8"/>
  <c r="V47" i="8"/>
  <c r="U47" i="8"/>
  <c r="T47" i="8"/>
  <c r="S47" i="8"/>
  <c r="R47" i="8"/>
  <c r="Q47" i="8"/>
  <c r="P47" i="8"/>
  <c r="N47" i="8"/>
  <c r="M47" i="8"/>
  <c r="L47" i="8"/>
  <c r="K47" i="8"/>
  <c r="J47" i="8"/>
  <c r="I47" i="8"/>
  <c r="H47" i="8"/>
  <c r="G47" i="8"/>
  <c r="F47" i="8"/>
  <c r="E47" i="8"/>
  <c r="D47" i="8"/>
  <c r="C47" i="8"/>
  <c r="A47" i="8"/>
  <c r="J48" i="8" s="1"/>
  <c r="J53" i="8" s="1"/>
  <c r="O47" i="8"/>
  <c r="O48" i="8" s="1"/>
  <c r="G49" i="10" l="1"/>
  <c r="G54" i="10" s="1"/>
  <c r="C49" i="10"/>
  <c r="C54" i="10" s="1"/>
  <c r="L52" i="9"/>
  <c r="L57" i="9" s="1"/>
  <c r="C53" i="13"/>
  <c r="C57" i="13" s="1"/>
  <c r="G53" i="13"/>
  <c r="K53" i="13"/>
  <c r="K57" i="13" s="1"/>
  <c r="O53" i="13"/>
  <c r="O57" i="13" s="1"/>
  <c r="S53" i="13"/>
  <c r="S57" i="13" s="1"/>
  <c r="W53" i="13"/>
  <c r="M49" i="10"/>
  <c r="M54" i="10" s="1"/>
  <c r="M54" i="9"/>
  <c r="M58" i="9" s="1"/>
  <c r="K49" i="10"/>
  <c r="K54" i="10" s="1"/>
  <c r="O49" i="10"/>
  <c r="O54" i="10" s="1"/>
  <c r="S49" i="10"/>
  <c r="S54" i="10" s="1"/>
  <c r="W49" i="10"/>
  <c r="W54" i="10" s="1"/>
  <c r="T51" i="11"/>
  <c r="T55" i="11" s="1"/>
  <c r="X53" i="13"/>
  <c r="D52" i="9"/>
  <c r="D57" i="9" s="1"/>
  <c r="C49" i="11"/>
  <c r="C54" i="11" s="1"/>
  <c r="G49" i="11"/>
  <c r="G54" i="11" s="1"/>
  <c r="K49" i="11"/>
  <c r="K54" i="11" s="1"/>
  <c r="P51" i="11"/>
  <c r="P55" i="11" s="1"/>
  <c r="C51" i="12"/>
  <c r="C56" i="12" s="1"/>
  <c r="G51" i="12"/>
  <c r="G56" i="12" s="1"/>
  <c r="K51" i="12"/>
  <c r="K56" i="12" s="1"/>
  <c r="M51" i="12"/>
  <c r="M56" i="12" s="1"/>
  <c r="O51" i="12"/>
  <c r="O56" i="12" s="1"/>
  <c r="S51" i="12"/>
  <c r="S56" i="12" s="1"/>
  <c r="W51" i="12"/>
  <c r="W56" i="12" s="1"/>
  <c r="Y54" i="6"/>
  <c r="T55" i="6"/>
  <c r="T52" i="6"/>
  <c r="T56" i="6" s="1"/>
  <c r="L55" i="6"/>
  <c r="L52" i="6"/>
  <c r="L56" i="6" s="1"/>
  <c r="D55" i="6"/>
  <c r="D52" i="6"/>
  <c r="D56" i="6" s="1"/>
  <c r="R55" i="6"/>
  <c r="R52" i="6"/>
  <c r="R56" i="6" s="1"/>
  <c r="J55" i="6"/>
  <c r="J52" i="6"/>
  <c r="J56" i="6" s="1"/>
  <c r="C52" i="6"/>
  <c r="C55" i="6"/>
  <c r="G52" i="6"/>
  <c r="G56" i="6" s="1"/>
  <c r="G55" i="6"/>
  <c r="K52" i="6"/>
  <c r="K56" i="6" s="1"/>
  <c r="K55" i="6"/>
  <c r="O52" i="6"/>
  <c r="O56" i="6" s="1"/>
  <c r="O55" i="6"/>
  <c r="S52" i="6"/>
  <c r="S56" i="6" s="1"/>
  <c r="S55" i="6"/>
  <c r="W52" i="6"/>
  <c r="W56" i="6" s="1"/>
  <c r="W55" i="6"/>
  <c r="X55" i="6"/>
  <c r="X52" i="6"/>
  <c r="X56" i="6" s="1"/>
  <c r="P55" i="6"/>
  <c r="P52" i="6"/>
  <c r="P56" i="6" s="1"/>
  <c r="H55" i="6"/>
  <c r="H52" i="6"/>
  <c r="H56" i="6" s="1"/>
  <c r="V55" i="6"/>
  <c r="V52" i="6"/>
  <c r="V56" i="6" s="1"/>
  <c r="N55" i="6"/>
  <c r="N52" i="6"/>
  <c r="N56" i="6" s="1"/>
  <c r="F55" i="6"/>
  <c r="F52" i="6"/>
  <c r="F56" i="6" s="1"/>
  <c r="E52" i="6"/>
  <c r="E56" i="6" s="1"/>
  <c r="E55" i="6"/>
  <c r="I52" i="6"/>
  <c r="I56" i="6" s="1"/>
  <c r="I55" i="6"/>
  <c r="M52" i="6"/>
  <c r="M56" i="6" s="1"/>
  <c r="M55" i="6"/>
  <c r="Q52" i="6"/>
  <c r="Q56" i="6" s="1"/>
  <c r="Q55" i="6"/>
  <c r="U52" i="6"/>
  <c r="U56" i="6" s="1"/>
  <c r="U55" i="6"/>
  <c r="T56" i="5"/>
  <c r="T57" i="5" s="1"/>
  <c r="T53" i="5"/>
  <c r="L56" i="5"/>
  <c r="L57" i="5" s="1"/>
  <c r="L53" i="5"/>
  <c r="D56" i="5"/>
  <c r="D57" i="5" s="1"/>
  <c r="D53" i="5"/>
  <c r="R56" i="5"/>
  <c r="R57" i="5" s="1"/>
  <c r="R53" i="5"/>
  <c r="J56" i="5"/>
  <c r="J57" i="5" s="1"/>
  <c r="J53" i="5"/>
  <c r="C53" i="5"/>
  <c r="C56" i="5"/>
  <c r="G53" i="5"/>
  <c r="G56" i="5"/>
  <c r="G57" i="5" s="1"/>
  <c r="K53" i="5"/>
  <c r="K56" i="5"/>
  <c r="K57" i="5" s="1"/>
  <c r="O53" i="5"/>
  <c r="O56" i="5"/>
  <c r="O57" i="5" s="1"/>
  <c r="S53" i="5"/>
  <c r="S56" i="5"/>
  <c r="S57" i="5" s="1"/>
  <c r="W53" i="5"/>
  <c r="W56" i="5"/>
  <c r="W57" i="5" s="1"/>
  <c r="Y55" i="5"/>
  <c r="X56" i="5"/>
  <c r="X57" i="5" s="1"/>
  <c r="X53" i="5"/>
  <c r="P56" i="5"/>
  <c r="P57" i="5" s="1"/>
  <c r="P53" i="5"/>
  <c r="H56" i="5"/>
  <c r="H57" i="5" s="1"/>
  <c r="H53" i="5"/>
  <c r="V56" i="5"/>
  <c r="V57" i="5" s="1"/>
  <c r="V53" i="5"/>
  <c r="N56" i="5"/>
  <c r="N57" i="5" s="1"/>
  <c r="N53" i="5"/>
  <c r="F56" i="5"/>
  <c r="F57" i="5" s="1"/>
  <c r="F53" i="5"/>
  <c r="E53" i="5"/>
  <c r="E56" i="5"/>
  <c r="E57" i="5" s="1"/>
  <c r="I53" i="5"/>
  <c r="I56" i="5"/>
  <c r="I57" i="5" s="1"/>
  <c r="M53" i="5"/>
  <c r="M56" i="5"/>
  <c r="M57" i="5" s="1"/>
  <c r="Q53" i="5"/>
  <c r="Q56" i="5"/>
  <c r="Q57" i="5" s="1"/>
  <c r="U53" i="5"/>
  <c r="U56" i="5"/>
  <c r="U57" i="5" s="1"/>
  <c r="Y52" i="4"/>
  <c r="T53" i="4"/>
  <c r="T50" i="4"/>
  <c r="T54" i="4" s="1"/>
  <c r="L53" i="4"/>
  <c r="L50" i="4"/>
  <c r="L54" i="4" s="1"/>
  <c r="D53" i="4"/>
  <c r="D50" i="4"/>
  <c r="D54" i="4" s="1"/>
  <c r="R53" i="4"/>
  <c r="R50" i="4"/>
  <c r="R54" i="4" s="1"/>
  <c r="J53" i="4"/>
  <c r="J50" i="4"/>
  <c r="J54" i="4" s="1"/>
  <c r="C50" i="4"/>
  <c r="C53" i="4"/>
  <c r="G50" i="4"/>
  <c r="G54" i="4" s="1"/>
  <c r="G53" i="4"/>
  <c r="K50" i="4"/>
  <c r="K54" i="4" s="1"/>
  <c r="K53" i="4"/>
  <c r="O50" i="4"/>
  <c r="O54" i="4" s="1"/>
  <c r="O53" i="4"/>
  <c r="S50" i="4"/>
  <c r="S54" i="4" s="1"/>
  <c r="S53" i="4"/>
  <c r="W50" i="4"/>
  <c r="W54" i="4" s="1"/>
  <c r="W53" i="4"/>
  <c r="X53" i="4"/>
  <c r="X50" i="4"/>
  <c r="X54" i="4" s="1"/>
  <c r="P53" i="4"/>
  <c r="P50" i="4"/>
  <c r="P54" i="4" s="1"/>
  <c r="H53" i="4"/>
  <c r="H50" i="4"/>
  <c r="H54" i="4" s="1"/>
  <c r="V53" i="4"/>
  <c r="V50" i="4"/>
  <c r="V54" i="4" s="1"/>
  <c r="N53" i="4"/>
  <c r="N50" i="4"/>
  <c r="N54" i="4" s="1"/>
  <c r="F53" i="4"/>
  <c r="F50" i="4"/>
  <c r="F54" i="4" s="1"/>
  <c r="E50" i="4"/>
  <c r="E54" i="4" s="1"/>
  <c r="E53" i="4"/>
  <c r="I50" i="4"/>
  <c r="I54" i="4" s="1"/>
  <c r="I53" i="4"/>
  <c r="M50" i="4"/>
  <c r="M54" i="4" s="1"/>
  <c r="M53" i="4"/>
  <c r="Q50" i="4"/>
  <c r="Q54" i="4" s="1"/>
  <c r="Q53" i="4"/>
  <c r="U50" i="4"/>
  <c r="U54" i="4" s="1"/>
  <c r="U53" i="4"/>
  <c r="F48" i="8"/>
  <c r="F53" i="8" s="1"/>
  <c r="R48" i="8"/>
  <c r="R53" i="8" s="1"/>
  <c r="V48" i="8"/>
  <c r="V53" i="8" s="1"/>
  <c r="C50" i="8"/>
  <c r="C54" i="8" s="1"/>
  <c r="E50" i="8"/>
  <c r="E54" i="8" s="1"/>
  <c r="G50" i="8"/>
  <c r="G54" i="8" s="1"/>
  <c r="I50" i="8"/>
  <c r="I54" i="8" s="1"/>
  <c r="K50" i="8"/>
  <c r="K54" i="8" s="1"/>
  <c r="U50" i="8"/>
  <c r="U54" i="8" s="1"/>
  <c r="L51" i="13"/>
  <c r="L56" i="13" s="1"/>
  <c r="P51" i="13"/>
  <c r="P56" i="13" s="1"/>
  <c r="P52" i="9"/>
  <c r="P57" i="9" s="1"/>
  <c r="T52" i="9"/>
  <c r="T57" i="9" s="1"/>
  <c r="C54" i="9"/>
  <c r="C58" i="9" s="1"/>
  <c r="E54" i="9"/>
  <c r="E58" i="9" s="1"/>
  <c r="G54" i="9"/>
  <c r="G58" i="9" s="1"/>
  <c r="I54" i="9"/>
  <c r="I58" i="9" s="1"/>
  <c r="K54" i="9"/>
  <c r="K58" i="9" s="1"/>
  <c r="O54" i="9"/>
  <c r="O58" i="9" s="1"/>
  <c r="S54" i="9"/>
  <c r="S58" i="9" s="1"/>
  <c r="W54" i="9"/>
  <c r="W58" i="9" s="1"/>
  <c r="D51" i="11"/>
  <c r="D55" i="11" s="1"/>
  <c r="H51" i="11"/>
  <c r="H55" i="11" s="1"/>
  <c r="L51" i="11"/>
  <c r="L55" i="11" s="1"/>
  <c r="X51" i="11"/>
  <c r="X55" i="11" s="1"/>
  <c r="N48" i="8"/>
  <c r="N53" i="8" s="1"/>
  <c r="X50" i="8"/>
  <c r="X54" i="8" s="1"/>
  <c r="M50" i="8"/>
  <c r="M54" i="8" s="1"/>
  <c r="H52" i="9"/>
  <c r="H57" i="9" s="1"/>
  <c r="X52" i="9"/>
  <c r="X57" i="9" s="1"/>
  <c r="Q54" i="9"/>
  <c r="Q58" i="9" s="1"/>
  <c r="U54" i="9"/>
  <c r="A57" i="9"/>
  <c r="Q49" i="10"/>
  <c r="Q54" i="10" s="1"/>
  <c r="Q49" i="11"/>
  <c r="Q54" i="11" s="1"/>
  <c r="U49" i="11"/>
  <c r="U54" i="11" s="1"/>
  <c r="Q51" i="12"/>
  <c r="Q56" i="12" s="1"/>
  <c r="D51" i="13"/>
  <c r="D56" i="13" s="1"/>
  <c r="T51" i="13"/>
  <c r="T56" i="13" s="1"/>
  <c r="O50" i="8"/>
  <c r="O54" i="8" s="1"/>
  <c r="S50" i="8"/>
  <c r="S54" i="8" s="1"/>
  <c r="W50" i="8"/>
  <c r="Q50" i="8"/>
  <c r="Q54" i="8" s="1"/>
  <c r="X54" i="9"/>
  <c r="A58" i="9"/>
  <c r="E49" i="10"/>
  <c r="E54" i="10" s="1"/>
  <c r="U49" i="10"/>
  <c r="U54" i="10" s="1"/>
  <c r="O49" i="11"/>
  <c r="O54" i="11" s="1"/>
  <c r="E49" i="11"/>
  <c r="E54" i="11" s="1"/>
  <c r="I49" i="11"/>
  <c r="I54" i="11" s="1"/>
  <c r="M49" i="11"/>
  <c r="M54" i="11" s="1"/>
  <c r="E51" i="12"/>
  <c r="E56" i="12" s="1"/>
  <c r="U51" i="12"/>
  <c r="U56" i="12" s="1"/>
  <c r="H51" i="13"/>
  <c r="H56" i="13" s="1"/>
  <c r="X51" i="13"/>
  <c r="X56" i="13" s="1"/>
  <c r="E53" i="13"/>
  <c r="E57" i="13" s="1"/>
  <c r="I53" i="13"/>
  <c r="I57" i="13" s="1"/>
  <c r="M53" i="13"/>
  <c r="M57" i="13" s="1"/>
  <c r="Q53" i="13"/>
  <c r="Q57" i="13" s="1"/>
  <c r="U53" i="13"/>
  <c r="U57" i="13" s="1"/>
  <c r="I49" i="10"/>
  <c r="I54" i="10" s="1"/>
  <c r="S49" i="11"/>
  <c r="S54" i="11" s="1"/>
  <c r="W49" i="11"/>
  <c r="W54" i="11" s="1"/>
  <c r="I51" i="12"/>
  <c r="I56" i="12" s="1"/>
  <c r="A57" i="13"/>
  <c r="G57" i="13"/>
  <c r="W57" i="13"/>
  <c r="W51" i="13"/>
  <c r="W56" i="13" s="1"/>
  <c r="U51" i="13"/>
  <c r="U56" i="13" s="1"/>
  <c r="S51" i="13"/>
  <c r="S56" i="13" s="1"/>
  <c r="Q51" i="13"/>
  <c r="Q56" i="13" s="1"/>
  <c r="O51" i="13"/>
  <c r="O56" i="13" s="1"/>
  <c r="M51" i="13"/>
  <c r="M56" i="13" s="1"/>
  <c r="K51" i="13"/>
  <c r="K56" i="13" s="1"/>
  <c r="I51" i="13"/>
  <c r="I56" i="13" s="1"/>
  <c r="G51" i="13"/>
  <c r="G56" i="13" s="1"/>
  <c r="E51" i="13"/>
  <c r="E56" i="13" s="1"/>
  <c r="C51" i="13"/>
  <c r="C56" i="13" s="1"/>
  <c r="F51" i="13"/>
  <c r="F56" i="13" s="1"/>
  <c r="J51" i="13"/>
  <c r="J56" i="13" s="1"/>
  <c r="N51" i="13"/>
  <c r="N56" i="13" s="1"/>
  <c r="R51" i="13"/>
  <c r="R56" i="13" s="1"/>
  <c r="V51" i="13"/>
  <c r="V56" i="13" s="1"/>
  <c r="X57" i="13"/>
  <c r="D53" i="13"/>
  <c r="F53" i="13"/>
  <c r="H53" i="13"/>
  <c r="J53" i="13"/>
  <c r="L53" i="13"/>
  <c r="N53" i="13"/>
  <c r="P53" i="13"/>
  <c r="R53" i="13"/>
  <c r="T53" i="13"/>
  <c r="V53" i="13"/>
  <c r="A57" i="12"/>
  <c r="W53" i="12"/>
  <c r="U53" i="12"/>
  <c r="S53" i="12"/>
  <c r="Q53" i="12"/>
  <c r="O53" i="12"/>
  <c r="M53" i="12"/>
  <c r="K53" i="12"/>
  <c r="I53" i="12"/>
  <c r="G53" i="12"/>
  <c r="E53" i="12"/>
  <c r="C53" i="12"/>
  <c r="F53" i="12"/>
  <c r="J53" i="12"/>
  <c r="N53" i="12"/>
  <c r="R53" i="12"/>
  <c r="V53" i="12"/>
  <c r="D53" i="12"/>
  <c r="H53" i="12"/>
  <c r="L53" i="12"/>
  <c r="P53" i="12"/>
  <c r="T53" i="12"/>
  <c r="X53" i="12"/>
  <c r="D51" i="12"/>
  <c r="D56" i="12" s="1"/>
  <c r="F51" i="12"/>
  <c r="F56" i="12" s="1"/>
  <c r="H51" i="12"/>
  <c r="H56" i="12" s="1"/>
  <c r="J51" i="12"/>
  <c r="J56" i="12" s="1"/>
  <c r="L51" i="12"/>
  <c r="L56" i="12" s="1"/>
  <c r="N51" i="12"/>
  <c r="N56" i="12" s="1"/>
  <c r="P51" i="12"/>
  <c r="P56" i="12" s="1"/>
  <c r="R51" i="12"/>
  <c r="R56" i="12" s="1"/>
  <c r="T51" i="12"/>
  <c r="T56" i="12" s="1"/>
  <c r="V51" i="12"/>
  <c r="V56" i="12" s="1"/>
  <c r="X51" i="12"/>
  <c r="X56" i="12" s="1"/>
  <c r="A55" i="11"/>
  <c r="W51" i="11"/>
  <c r="U51" i="11"/>
  <c r="S51" i="11"/>
  <c r="Q51" i="11"/>
  <c r="O51" i="11"/>
  <c r="M51" i="11"/>
  <c r="K51" i="11"/>
  <c r="I51" i="11"/>
  <c r="G51" i="11"/>
  <c r="E51" i="11"/>
  <c r="C51" i="11"/>
  <c r="F51" i="11"/>
  <c r="J51" i="11"/>
  <c r="N51" i="11"/>
  <c r="R51" i="11"/>
  <c r="V51" i="11"/>
  <c r="D49" i="11"/>
  <c r="D54" i="11" s="1"/>
  <c r="F49" i="11"/>
  <c r="F54" i="11" s="1"/>
  <c r="H49" i="11"/>
  <c r="H54" i="11" s="1"/>
  <c r="J49" i="11"/>
  <c r="J54" i="11" s="1"/>
  <c r="L49" i="11"/>
  <c r="L54" i="11" s="1"/>
  <c r="N49" i="11"/>
  <c r="N54" i="11" s="1"/>
  <c r="P49" i="11"/>
  <c r="P54" i="11" s="1"/>
  <c r="R49" i="11"/>
  <c r="R54" i="11" s="1"/>
  <c r="T49" i="11"/>
  <c r="T54" i="11" s="1"/>
  <c r="V49" i="11"/>
  <c r="V54" i="11" s="1"/>
  <c r="X49" i="11"/>
  <c r="X54" i="11" s="1"/>
  <c r="A55" i="10"/>
  <c r="W51" i="10"/>
  <c r="U51" i="10"/>
  <c r="S51" i="10"/>
  <c r="Q51" i="10"/>
  <c r="O51" i="10"/>
  <c r="M51" i="10"/>
  <c r="K51" i="10"/>
  <c r="I51" i="10"/>
  <c r="G51" i="10"/>
  <c r="E51" i="10"/>
  <c r="C51" i="10"/>
  <c r="F51" i="10"/>
  <c r="J51" i="10"/>
  <c r="N51" i="10"/>
  <c r="R51" i="10"/>
  <c r="V51" i="10"/>
  <c r="D51" i="10"/>
  <c r="H51" i="10"/>
  <c r="L51" i="10"/>
  <c r="P51" i="10"/>
  <c r="T51" i="10"/>
  <c r="X51" i="10"/>
  <c r="D49" i="10"/>
  <c r="D54" i="10" s="1"/>
  <c r="F49" i="10"/>
  <c r="F54" i="10" s="1"/>
  <c r="H49" i="10"/>
  <c r="H54" i="10" s="1"/>
  <c r="J49" i="10"/>
  <c r="J54" i="10" s="1"/>
  <c r="L49" i="10"/>
  <c r="L54" i="10" s="1"/>
  <c r="N49" i="10"/>
  <c r="N54" i="10" s="1"/>
  <c r="P49" i="10"/>
  <c r="P54" i="10" s="1"/>
  <c r="R49" i="10"/>
  <c r="R54" i="10" s="1"/>
  <c r="T49" i="10"/>
  <c r="T54" i="10" s="1"/>
  <c r="V49" i="10"/>
  <c r="V54" i="10" s="1"/>
  <c r="X49" i="10"/>
  <c r="X54" i="10" s="1"/>
  <c r="U58" i="9"/>
  <c r="W52" i="9"/>
  <c r="W57" i="9" s="1"/>
  <c r="U52" i="9"/>
  <c r="U57" i="9" s="1"/>
  <c r="S52" i="9"/>
  <c r="S57" i="9" s="1"/>
  <c r="Q52" i="9"/>
  <c r="Q57" i="9" s="1"/>
  <c r="O52" i="9"/>
  <c r="O57" i="9" s="1"/>
  <c r="M57" i="9"/>
  <c r="K52" i="9"/>
  <c r="K57" i="9" s="1"/>
  <c r="I52" i="9"/>
  <c r="I57" i="9" s="1"/>
  <c r="G52" i="9"/>
  <c r="G57" i="9" s="1"/>
  <c r="E52" i="9"/>
  <c r="E57" i="9" s="1"/>
  <c r="C52" i="9"/>
  <c r="C57" i="9" s="1"/>
  <c r="F52" i="9"/>
  <c r="F57" i="9" s="1"/>
  <c r="J52" i="9"/>
  <c r="J57" i="9" s="1"/>
  <c r="N52" i="9"/>
  <c r="N57" i="9" s="1"/>
  <c r="R52" i="9"/>
  <c r="R57" i="9" s="1"/>
  <c r="V52" i="9"/>
  <c r="V57" i="9" s="1"/>
  <c r="D54" i="9"/>
  <c r="F54" i="9"/>
  <c r="H54" i="9"/>
  <c r="J54" i="9"/>
  <c r="L54" i="9"/>
  <c r="N54" i="9"/>
  <c r="P54" i="9"/>
  <c r="R54" i="9"/>
  <c r="T54" i="9"/>
  <c r="V54" i="9"/>
  <c r="W54" i="8"/>
  <c r="W48" i="8"/>
  <c r="W53" i="8" s="1"/>
  <c r="U48" i="8"/>
  <c r="U53" i="8" s="1"/>
  <c r="S48" i="8"/>
  <c r="S53" i="8" s="1"/>
  <c r="Q48" i="8"/>
  <c r="Q53" i="8" s="1"/>
  <c r="O53" i="8"/>
  <c r="M48" i="8"/>
  <c r="M53" i="8" s="1"/>
  <c r="K48" i="8"/>
  <c r="K53" i="8" s="1"/>
  <c r="I48" i="8"/>
  <c r="I53" i="8" s="1"/>
  <c r="G48" i="8"/>
  <c r="G53" i="8" s="1"/>
  <c r="E48" i="8"/>
  <c r="E53" i="8" s="1"/>
  <c r="C48" i="8"/>
  <c r="C53" i="8" s="1"/>
  <c r="D48" i="8"/>
  <c r="D53" i="8" s="1"/>
  <c r="H48" i="8"/>
  <c r="H53" i="8" s="1"/>
  <c r="L48" i="8"/>
  <c r="L53" i="8" s="1"/>
  <c r="P48" i="8"/>
  <c r="P53" i="8" s="1"/>
  <c r="T48" i="8"/>
  <c r="T53" i="8" s="1"/>
  <c r="X48" i="8"/>
  <c r="X53" i="8" s="1"/>
  <c r="A53" i="8"/>
  <c r="D50" i="8"/>
  <c r="F50" i="8"/>
  <c r="H50" i="8"/>
  <c r="J50" i="8"/>
  <c r="L50" i="8"/>
  <c r="N50" i="8"/>
  <c r="P50" i="8"/>
  <c r="R50" i="8"/>
  <c r="T50" i="8"/>
  <c r="V50" i="8"/>
  <c r="X55" i="9" l="1"/>
  <c r="X54" i="13"/>
  <c r="X58" i="13" s="1"/>
  <c r="S59" i="9"/>
  <c r="U51" i="8"/>
  <c r="U55" i="8" s="1"/>
  <c r="K59" i="9"/>
  <c r="Y55" i="6"/>
  <c r="C56" i="6"/>
  <c r="Y56" i="6" s="1"/>
  <c r="Y56" i="5"/>
  <c r="C57" i="5"/>
  <c r="Y57" i="5" s="1"/>
  <c r="Y53" i="4"/>
  <c r="C54" i="4"/>
  <c r="Y54" i="4" s="1"/>
  <c r="E51" i="8"/>
  <c r="E55" i="8" s="1"/>
  <c r="X52" i="11"/>
  <c r="X56" i="11" s="1"/>
  <c r="Y54" i="10"/>
  <c r="M51" i="8"/>
  <c r="M55" i="8" s="1"/>
  <c r="X58" i="9"/>
  <c r="X59" i="9" s="1"/>
  <c r="H52" i="11"/>
  <c r="H56" i="11" s="1"/>
  <c r="Y56" i="12"/>
  <c r="P52" i="11"/>
  <c r="P56" i="11" s="1"/>
  <c r="G59" i="9"/>
  <c r="O59" i="9"/>
  <c r="W59" i="9"/>
  <c r="Y54" i="11"/>
  <c r="I51" i="8"/>
  <c r="I55" i="8" s="1"/>
  <c r="Q51" i="8"/>
  <c r="Q55" i="8" s="1"/>
  <c r="T54" i="13"/>
  <c r="T58" i="13" s="1"/>
  <c r="T57" i="13"/>
  <c r="P54" i="13"/>
  <c r="P58" i="13" s="1"/>
  <c r="P57" i="13"/>
  <c r="L54" i="13"/>
  <c r="L58" i="13" s="1"/>
  <c r="L57" i="13"/>
  <c r="H54" i="13"/>
  <c r="H58" i="13" s="1"/>
  <c r="H57" i="13"/>
  <c r="D54" i="13"/>
  <c r="D58" i="13" s="1"/>
  <c r="D57" i="13"/>
  <c r="Y56" i="13"/>
  <c r="C58" i="13"/>
  <c r="V54" i="13"/>
  <c r="V58" i="13" s="1"/>
  <c r="V57" i="13"/>
  <c r="R54" i="13"/>
  <c r="R58" i="13" s="1"/>
  <c r="R57" i="13"/>
  <c r="N54" i="13"/>
  <c r="N58" i="13" s="1"/>
  <c r="N57" i="13"/>
  <c r="J54" i="13"/>
  <c r="J58" i="13" s="1"/>
  <c r="J57" i="13"/>
  <c r="F54" i="13"/>
  <c r="F58" i="13" s="1"/>
  <c r="F57" i="13"/>
  <c r="W54" i="13"/>
  <c r="W58" i="13" s="1"/>
  <c r="U54" i="13"/>
  <c r="U58" i="13" s="1"/>
  <c r="S54" i="13"/>
  <c r="S58" i="13" s="1"/>
  <c r="Q54" i="13"/>
  <c r="Q58" i="13" s="1"/>
  <c r="O54" i="13"/>
  <c r="O58" i="13" s="1"/>
  <c r="M54" i="13"/>
  <c r="M58" i="13" s="1"/>
  <c r="K54" i="13"/>
  <c r="K58" i="13" s="1"/>
  <c r="I54" i="13"/>
  <c r="I58" i="13" s="1"/>
  <c r="G54" i="13"/>
  <c r="G58" i="13" s="1"/>
  <c r="E54" i="13"/>
  <c r="E58" i="13" s="1"/>
  <c r="C54" i="13"/>
  <c r="T57" i="12"/>
  <c r="T54" i="12"/>
  <c r="T58" i="12" s="1"/>
  <c r="L57" i="12"/>
  <c r="L54" i="12"/>
  <c r="L58" i="12" s="1"/>
  <c r="D57" i="12"/>
  <c r="D54" i="12"/>
  <c r="D58" i="12" s="1"/>
  <c r="R57" i="12"/>
  <c r="R54" i="12"/>
  <c r="R58" i="12" s="1"/>
  <c r="J57" i="12"/>
  <c r="J54" i="12"/>
  <c r="J58" i="12" s="1"/>
  <c r="C54" i="12"/>
  <c r="C57" i="12"/>
  <c r="G54" i="12"/>
  <c r="G58" i="12" s="1"/>
  <c r="G57" i="12"/>
  <c r="K54" i="12"/>
  <c r="K58" i="12" s="1"/>
  <c r="K57" i="12"/>
  <c r="O54" i="12"/>
  <c r="O58" i="12" s="1"/>
  <c r="O57" i="12"/>
  <c r="S54" i="12"/>
  <c r="S58" i="12" s="1"/>
  <c r="S57" i="12"/>
  <c r="W54" i="12"/>
  <c r="W58" i="12" s="1"/>
  <c r="W57" i="12"/>
  <c r="X57" i="12"/>
  <c r="X54" i="12"/>
  <c r="X58" i="12" s="1"/>
  <c r="P57" i="12"/>
  <c r="P54" i="12"/>
  <c r="P58" i="12" s="1"/>
  <c r="H57" i="12"/>
  <c r="H54" i="12"/>
  <c r="H58" i="12" s="1"/>
  <c r="V57" i="12"/>
  <c r="V54" i="12"/>
  <c r="V58" i="12" s="1"/>
  <c r="N57" i="12"/>
  <c r="N54" i="12"/>
  <c r="N58" i="12" s="1"/>
  <c r="F57" i="12"/>
  <c r="F54" i="12"/>
  <c r="F58" i="12" s="1"/>
  <c r="E54" i="12"/>
  <c r="E58" i="12" s="1"/>
  <c r="E57" i="12"/>
  <c r="I54" i="12"/>
  <c r="I58" i="12" s="1"/>
  <c r="I57" i="12"/>
  <c r="M54" i="12"/>
  <c r="M58" i="12" s="1"/>
  <c r="M57" i="12"/>
  <c r="Q54" i="12"/>
  <c r="Q58" i="12" s="1"/>
  <c r="Q57" i="12"/>
  <c r="U54" i="12"/>
  <c r="U58" i="12" s="1"/>
  <c r="U57" i="12"/>
  <c r="V55" i="11"/>
  <c r="V52" i="11"/>
  <c r="V56" i="11" s="1"/>
  <c r="N55" i="11"/>
  <c r="N52" i="11"/>
  <c r="N56" i="11" s="1"/>
  <c r="F55" i="11"/>
  <c r="F52" i="11"/>
  <c r="F56" i="11" s="1"/>
  <c r="E52" i="11"/>
  <c r="E56" i="11" s="1"/>
  <c r="E55" i="11"/>
  <c r="I52" i="11"/>
  <c r="I56" i="11" s="1"/>
  <c r="I55" i="11"/>
  <c r="M52" i="11"/>
  <c r="M56" i="11" s="1"/>
  <c r="M55" i="11"/>
  <c r="Q52" i="11"/>
  <c r="Q56" i="11" s="1"/>
  <c r="Q55" i="11"/>
  <c r="U52" i="11"/>
  <c r="U56" i="11" s="1"/>
  <c r="U55" i="11"/>
  <c r="T52" i="11"/>
  <c r="T56" i="11" s="1"/>
  <c r="L52" i="11"/>
  <c r="L56" i="11" s="1"/>
  <c r="D52" i="11"/>
  <c r="D56" i="11" s="1"/>
  <c r="R55" i="11"/>
  <c r="R52" i="11"/>
  <c r="R56" i="11" s="1"/>
  <c r="J55" i="11"/>
  <c r="J52" i="11"/>
  <c r="J56" i="11" s="1"/>
  <c r="C52" i="11"/>
  <c r="C55" i="11"/>
  <c r="G52" i="11"/>
  <c r="G56" i="11" s="1"/>
  <c r="G55" i="11"/>
  <c r="K52" i="11"/>
  <c r="K56" i="11" s="1"/>
  <c r="K55" i="11"/>
  <c r="O52" i="11"/>
  <c r="O56" i="11" s="1"/>
  <c r="O55" i="11"/>
  <c r="S52" i="11"/>
  <c r="S56" i="11" s="1"/>
  <c r="S55" i="11"/>
  <c r="W52" i="11"/>
  <c r="W56" i="11" s="1"/>
  <c r="W55" i="11"/>
  <c r="X55" i="10"/>
  <c r="X52" i="10"/>
  <c r="X56" i="10" s="1"/>
  <c r="P55" i="10"/>
  <c r="P52" i="10"/>
  <c r="P56" i="10" s="1"/>
  <c r="H55" i="10"/>
  <c r="H52" i="10"/>
  <c r="H56" i="10" s="1"/>
  <c r="V55" i="10"/>
  <c r="V52" i="10"/>
  <c r="V56" i="10" s="1"/>
  <c r="N55" i="10"/>
  <c r="N52" i="10"/>
  <c r="N56" i="10" s="1"/>
  <c r="F55" i="10"/>
  <c r="F52" i="10"/>
  <c r="F56" i="10" s="1"/>
  <c r="E52" i="10"/>
  <c r="E56" i="10" s="1"/>
  <c r="E55" i="10"/>
  <c r="I52" i="10"/>
  <c r="I56" i="10" s="1"/>
  <c r="I55" i="10"/>
  <c r="M52" i="10"/>
  <c r="M56" i="10" s="1"/>
  <c r="M55" i="10"/>
  <c r="Q52" i="10"/>
  <c r="Q56" i="10" s="1"/>
  <c r="Q55" i="10"/>
  <c r="U52" i="10"/>
  <c r="U56" i="10" s="1"/>
  <c r="U55" i="10"/>
  <c r="T55" i="10"/>
  <c r="T52" i="10"/>
  <c r="T56" i="10" s="1"/>
  <c r="L55" i="10"/>
  <c r="L52" i="10"/>
  <c r="L56" i="10" s="1"/>
  <c r="D55" i="10"/>
  <c r="D52" i="10"/>
  <c r="D56" i="10" s="1"/>
  <c r="R55" i="10"/>
  <c r="R52" i="10"/>
  <c r="R56" i="10" s="1"/>
  <c r="J55" i="10"/>
  <c r="J52" i="10"/>
  <c r="J56" i="10" s="1"/>
  <c r="C52" i="10"/>
  <c r="C55" i="10"/>
  <c r="G52" i="10"/>
  <c r="G56" i="10" s="1"/>
  <c r="G55" i="10"/>
  <c r="K52" i="10"/>
  <c r="K56" i="10" s="1"/>
  <c r="K55" i="10"/>
  <c r="O52" i="10"/>
  <c r="O56" i="10" s="1"/>
  <c r="O55" i="10"/>
  <c r="S52" i="10"/>
  <c r="S56" i="10" s="1"/>
  <c r="S55" i="10"/>
  <c r="W52" i="10"/>
  <c r="W56" i="10" s="1"/>
  <c r="W55" i="10"/>
  <c r="T55" i="9"/>
  <c r="T58" i="9"/>
  <c r="T59" i="9" s="1"/>
  <c r="P55" i="9"/>
  <c r="P58" i="9"/>
  <c r="P59" i="9" s="1"/>
  <c r="L55" i="9"/>
  <c r="L58" i="9"/>
  <c r="L59" i="9" s="1"/>
  <c r="H55" i="9"/>
  <c r="H58" i="9"/>
  <c r="H59" i="9" s="1"/>
  <c r="D55" i="9"/>
  <c r="D58" i="9"/>
  <c r="D59" i="9" s="1"/>
  <c r="Y57" i="9"/>
  <c r="C59" i="9"/>
  <c r="V55" i="9"/>
  <c r="V58" i="9"/>
  <c r="V59" i="9" s="1"/>
  <c r="R55" i="9"/>
  <c r="R58" i="9"/>
  <c r="R59" i="9" s="1"/>
  <c r="N55" i="9"/>
  <c r="N58" i="9"/>
  <c r="N59" i="9" s="1"/>
  <c r="J55" i="9"/>
  <c r="J58" i="9"/>
  <c r="J59" i="9" s="1"/>
  <c r="F55" i="9"/>
  <c r="F58" i="9"/>
  <c r="F59" i="9" s="1"/>
  <c r="E59" i="9"/>
  <c r="I59" i="9"/>
  <c r="M59" i="9"/>
  <c r="Q59" i="9"/>
  <c r="U59" i="9"/>
  <c r="W55" i="9"/>
  <c r="U55" i="9"/>
  <c r="S55" i="9"/>
  <c r="Q55" i="9"/>
  <c r="O55" i="9"/>
  <c r="M55" i="9"/>
  <c r="K55" i="9"/>
  <c r="I55" i="9"/>
  <c r="G55" i="9"/>
  <c r="E55" i="9"/>
  <c r="C55" i="9"/>
  <c r="V51" i="8"/>
  <c r="V55" i="8" s="1"/>
  <c r="V54" i="8"/>
  <c r="R51" i="8"/>
  <c r="R55" i="8" s="1"/>
  <c r="R54" i="8"/>
  <c r="N51" i="8"/>
  <c r="N55" i="8" s="1"/>
  <c r="N54" i="8"/>
  <c r="J51" i="8"/>
  <c r="J55" i="8" s="1"/>
  <c r="J54" i="8"/>
  <c r="F51" i="8"/>
  <c r="F55" i="8" s="1"/>
  <c r="F54" i="8"/>
  <c r="Y53" i="8"/>
  <c r="C55" i="8"/>
  <c r="X51" i="8"/>
  <c r="X55" i="8" s="1"/>
  <c r="T51" i="8"/>
  <c r="T55" i="8" s="1"/>
  <c r="T54" i="8"/>
  <c r="P51" i="8"/>
  <c r="P55" i="8" s="1"/>
  <c r="P54" i="8"/>
  <c r="L51" i="8"/>
  <c r="L55" i="8" s="1"/>
  <c r="L54" i="8"/>
  <c r="H51" i="8"/>
  <c r="H55" i="8" s="1"/>
  <c r="H54" i="8"/>
  <c r="D51" i="8"/>
  <c r="D55" i="8" s="1"/>
  <c r="D54" i="8"/>
  <c r="W51" i="8"/>
  <c r="W55" i="8" s="1"/>
  <c r="S51" i="8"/>
  <c r="S55" i="8" s="1"/>
  <c r="O51" i="8"/>
  <c r="O55" i="8" s="1"/>
  <c r="K51" i="8"/>
  <c r="K55" i="8" s="1"/>
  <c r="G51" i="8"/>
  <c r="G55" i="8" s="1"/>
  <c r="C51" i="8"/>
  <c r="Y54" i="8" l="1"/>
  <c r="Y57" i="13"/>
  <c r="Y58" i="13"/>
  <c r="Y57" i="12"/>
  <c r="C58" i="12"/>
  <c r="Y58" i="12" s="1"/>
  <c r="Y55" i="11"/>
  <c r="C56" i="11"/>
  <c r="Y56" i="11" s="1"/>
  <c r="Y55" i="10"/>
  <c r="C56" i="10"/>
  <c r="Y56" i="10" s="1"/>
  <c r="Y58" i="9"/>
  <c r="Y59" i="9"/>
  <c r="Y55" i="8"/>
  <c r="X21" i="13" l="1"/>
  <c r="W21" i="13"/>
  <c r="V21" i="13"/>
  <c r="U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A21" i="13"/>
  <c r="A26" i="13" s="1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A19" i="13"/>
  <c r="T16" i="13"/>
  <c r="T21" i="13" s="1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A19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F17" i="12"/>
  <c r="E17" i="12"/>
  <c r="D17" i="12"/>
  <c r="C17" i="12"/>
  <c r="A17" i="12"/>
  <c r="W18" i="12" s="1"/>
  <c r="W23" i="12" s="1"/>
  <c r="G7" i="12"/>
  <c r="G17" i="12" s="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19" i="11"/>
  <c r="A24" i="11" s="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A17" i="11"/>
  <c r="A23" i="11" s="1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A19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A17" i="10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A21" i="9"/>
  <c r="A26" i="9" s="1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A19" i="9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20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A18" i="7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A19" i="6"/>
  <c r="A24" i="6" s="1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17" i="6"/>
  <c r="A23" i="6" s="1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A21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19" i="5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19" i="4"/>
  <c r="A24" i="4" s="1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A17" i="4"/>
  <c r="A23" i="4" s="1"/>
  <c r="I21" i="7" l="1"/>
  <c r="X20" i="12"/>
  <c r="H25" i="9"/>
  <c r="X20" i="10"/>
  <c r="G20" i="10"/>
  <c r="A24" i="8"/>
  <c r="G20" i="8"/>
  <c r="G18" i="10"/>
  <c r="G23" i="10" s="1"/>
  <c r="X22" i="5"/>
  <c r="X26" i="5" s="1"/>
  <c r="X21" i="7"/>
  <c r="A23" i="8"/>
  <c r="G18" i="8"/>
  <c r="G23" i="8" s="1"/>
  <c r="W20" i="5"/>
  <c r="W25" i="5" s="1"/>
  <c r="W19" i="7"/>
  <c r="W24" i="7" s="1"/>
  <c r="W18" i="10"/>
  <c r="W23" i="10" s="1"/>
  <c r="W20" i="13"/>
  <c r="W25" i="13" s="1"/>
  <c r="C18" i="4"/>
  <c r="C23" i="4" s="1"/>
  <c r="E18" i="4"/>
  <c r="E23" i="4" s="1"/>
  <c r="G18" i="4"/>
  <c r="G23" i="4" s="1"/>
  <c r="I18" i="4"/>
  <c r="I23" i="4" s="1"/>
  <c r="K18" i="4"/>
  <c r="K23" i="4" s="1"/>
  <c r="M18" i="4"/>
  <c r="M23" i="4" s="1"/>
  <c r="O18" i="4"/>
  <c r="O23" i="4" s="1"/>
  <c r="Q18" i="4"/>
  <c r="Q23" i="4" s="1"/>
  <c r="S18" i="4"/>
  <c r="S23" i="4" s="1"/>
  <c r="U18" i="4"/>
  <c r="U23" i="4" s="1"/>
  <c r="W18" i="4"/>
  <c r="W23" i="4" s="1"/>
  <c r="D20" i="4"/>
  <c r="F20" i="4"/>
  <c r="H20" i="4"/>
  <c r="J20" i="4"/>
  <c r="L20" i="4"/>
  <c r="N20" i="4"/>
  <c r="P20" i="4"/>
  <c r="R20" i="4"/>
  <c r="T20" i="4"/>
  <c r="V20" i="4"/>
  <c r="X20" i="4"/>
  <c r="D20" i="5"/>
  <c r="D25" i="5" s="1"/>
  <c r="F20" i="5"/>
  <c r="F25" i="5" s="1"/>
  <c r="H20" i="5"/>
  <c r="H25" i="5" s="1"/>
  <c r="J20" i="5"/>
  <c r="J25" i="5" s="1"/>
  <c r="L20" i="5"/>
  <c r="L25" i="5" s="1"/>
  <c r="N20" i="5"/>
  <c r="N25" i="5" s="1"/>
  <c r="P20" i="5"/>
  <c r="P25" i="5" s="1"/>
  <c r="R20" i="5"/>
  <c r="R25" i="5" s="1"/>
  <c r="T20" i="5"/>
  <c r="T25" i="5" s="1"/>
  <c r="V20" i="5"/>
  <c r="V25" i="5" s="1"/>
  <c r="X20" i="5"/>
  <c r="X25" i="5" s="1"/>
  <c r="C22" i="5"/>
  <c r="E22" i="5"/>
  <c r="G22" i="5"/>
  <c r="I22" i="5"/>
  <c r="K22" i="5"/>
  <c r="M22" i="5"/>
  <c r="O22" i="5"/>
  <c r="Q22" i="5"/>
  <c r="S22" i="5"/>
  <c r="U22" i="5"/>
  <c r="W22" i="5"/>
  <c r="A25" i="5"/>
  <c r="A26" i="5"/>
  <c r="C18" i="6"/>
  <c r="C23" i="6" s="1"/>
  <c r="E18" i="6"/>
  <c r="E23" i="6" s="1"/>
  <c r="G18" i="6"/>
  <c r="G23" i="6" s="1"/>
  <c r="I18" i="6"/>
  <c r="I23" i="6" s="1"/>
  <c r="K18" i="6"/>
  <c r="K23" i="6" s="1"/>
  <c r="M18" i="6"/>
  <c r="M23" i="6" s="1"/>
  <c r="O18" i="6"/>
  <c r="O23" i="6" s="1"/>
  <c r="Q18" i="6"/>
  <c r="Q23" i="6" s="1"/>
  <c r="S18" i="6"/>
  <c r="S23" i="6" s="1"/>
  <c r="U18" i="6"/>
  <c r="U23" i="6" s="1"/>
  <c r="W18" i="6"/>
  <c r="W23" i="6" s="1"/>
  <c r="D20" i="6"/>
  <c r="F20" i="6"/>
  <c r="H20" i="6"/>
  <c r="J20" i="6"/>
  <c r="L20" i="6"/>
  <c r="N20" i="6"/>
  <c r="P20" i="6"/>
  <c r="R20" i="6"/>
  <c r="T20" i="6"/>
  <c r="V20" i="6"/>
  <c r="X20" i="6"/>
  <c r="D18" i="4"/>
  <c r="D23" i="4" s="1"/>
  <c r="F18" i="4"/>
  <c r="F23" i="4" s="1"/>
  <c r="H18" i="4"/>
  <c r="H23" i="4" s="1"/>
  <c r="J18" i="4"/>
  <c r="J23" i="4" s="1"/>
  <c r="L18" i="4"/>
  <c r="L23" i="4" s="1"/>
  <c r="N18" i="4"/>
  <c r="N23" i="4" s="1"/>
  <c r="P18" i="4"/>
  <c r="P23" i="4" s="1"/>
  <c r="R18" i="4"/>
  <c r="R23" i="4" s="1"/>
  <c r="T18" i="4"/>
  <c r="T23" i="4" s="1"/>
  <c r="V18" i="4"/>
  <c r="V23" i="4" s="1"/>
  <c r="X18" i="4"/>
  <c r="X23" i="4" s="1"/>
  <c r="C20" i="4"/>
  <c r="E20" i="4"/>
  <c r="G20" i="4"/>
  <c r="I20" i="4"/>
  <c r="K20" i="4"/>
  <c r="M20" i="4"/>
  <c r="O20" i="4"/>
  <c r="Q20" i="4"/>
  <c r="S20" i="4"/>
  <c r="U20" i="4"/>
  <c r="W20" i="4"/>
  <c r="C20" i="5"/>
  <c r="C25" i="5" s="1"/>
  <c r="E20" i="5"/>
  <c r="E25" i="5" s="1"/>
  <c r="G20" i="5"/>
  <c r="G25" i="5" s="1"/>
  <c r="I20" i="5"/>
  <c r="I25" i="5" s="1"/>
  <c r="K20" i="5"/>
  <c r="K25" i="5" s="1"/>
  <c r="M20" i="5"/>
  <c r="M25" i="5" s="1"/>
  <c r="O20" i="5"/>
  <c r="O25" i="5" s="1"/>
  <c r="Q20" i="5"/>
  <c r="Q25" i="5" s="1"/>
  <c r="S20" i="5"/>
  <c r="S25" i="5" s="1"/>
  <c r="U20" i="5"/>
  <c r="U25" i="5" s="1"/>
  <c r="D22" i="5"/>
  <c r="F22" i="5"/>
  <c r="H22" i="5"/>
  <c r="J22" i="5"/>
  <c r="L22" i="5"/>
  <c r="N22" i="5"/>
  <c r="P22" i="5"/>
  <c r="R22" i="5"/>
  <c r="T22" i="5"/>
  <c r="V22" i="5"/>
  <c r="D18" i="6"/>
  <c r="D23" i="6" s="1"/>
  <c r="F18" i="6"/>
  <c r="F23" i="6" s="1"/>
  <c r="H18" i="6"/>
  <c r="H23" i="6" s="1"/>
  <c r="J18" i="6"/>
  <c r="J23" i="6" s="1"/>
  <c r="L18" i="6"/>
  <c r="L23" i="6" s="1"/>
  <c r="N18" i="6"/>
  <c r="N23" i="6" s="1"/>
  <c r="P18" i="6"/>
  <c r="P23" i="6" s="1"/>
  <c r="R18" i="6"/>
  <c r="R23" i="6" s="1"/>
  <c r="T18" i="6"/>
  <c r="T23" i="6" s="1"/>
  <c r="V18" i="6"/>
  <c r="V23" i="6" s="1"/>
  <c r="X18" i="6"/>
  <c r="X23" i="6" s="1"/>
  <c r="C20" i="6"/>
  <c r="E20" i="6"/>
  <c r="G20" i="6"/>
  <c r="I20" i="6"/>
  <c r="K20" i="6"/>
  <c r="M20" i="6"/>
  <c r="O20" i="6"/>
  <c r="Q20" i="6"/>
  <c r="S20" i="6"/>
  <c r="U20" i="6"/>
  <c r="W20" i="6"/>
  <c r="X25" i="7"/>
  <c r="D19" i="7"/>
  <c r="D24" i="7" s="1"/>
  <c r="F19" i="7"/>
  <c r="F24" i="7" s="1"/>
  <c r="H19" i="7"/>
  <c r="H24" i="7" s="1"/>
  <c r="J19" i="7"/>
  <c r="J24" i="7" s="1"/>
  <c r="L19" i="7"/>
  <c r="L24" i="7" s="1"/>
  <c r="N19" i="7"/>
  <c r="N24" i="7" s="1"/>
  <c r="P19" i="7"/>
  <c r="P24" i="7" s="1"/>
  <c r="R19" i="7"/>
  <c r="R24" i="7" s="1"/>
  <c r="T19" i="7"/>
  <c r="T24" i="7" s="1"/>
  <c r="V19" i="7"/>
  <c r="V24" i="7" s="1"/>
  <c r="X19" i="7"/>
  <c r="X24" i="7" s="1"/>
  <c r="C21" i="7"/>
  <c r="E21" i="7"/>
  <c r="G21" i="7"/>
  <c r="K21" i="7"/>
  <c r="M21" i="7"/>
  <c r="O21" i="7"/>
  <c r="Q21" i="7"/>
  <c r="S21" i="7"/>
  <c r="U21" i="7"/>
  <c r="W21" i="7"/>
  <c r="A24" i="7"/>
  <c r="A25" i="7"/>
  <c r="C18" i="8"/>
  <c r="C23" i="8" s="1"/>
  <c r="E18" i="8"/>
  <c r="E23" i="8" s="1"/>
  <c r="I18" i="8"/>
  <c r="I23" i="8" s="1"/>
  <c r="K18" i="8"/>
  <c r="K23" i="8" s="1"/>
  <c r="M18" i="8"/>
  <c r="M23" i="8" s="1"/>
  <c r="O18" i="8"/>
  <c r="O23" i="8" s="1"/>
  <c r="Q18" i="8"/>
  <c r="Q23" i="8" s="1"/>
  <c r="S18" i="8"/>
  <c r="S23" i="8" s="1"/>
  <c r="U18" i="8"/>
  <c r="U23" i="8" s="1"/>
  <c r="W18" i="8"/>
  <c r="W23" i="8" s="1"/>
  <c r="D20" i="8"/>
  <c r="F20" i="8"/>
  <c r="H20" i="8"/>
  <c r="J20" i="8"/>
  <c r="L20" i="8"/>
  <c r="N20" i="8"/>
  <c r="P20" i="8"/>
  <c r="R20" i="8"/>
  <c r="T20" i="8"/>
  <c r="V20" i="8"/>
  <c r="X20" i="8"/>
  <c r="A25" i="9"/>
  <c r="X20" i="9"/>
  <c r="X25" i="9" s="1"/>
  <c r="V20" i="9"/>
  <c r="V25" i="9" s="1"/>
  <c r="T20" i="9"/>
  <c r="T25" i="9" s="1"/>
  <c r="R20" i="9"/>
  <c r="R25" i="9" s="1"/>
  <c r="P20" i="9"/>
  <c r="P25" i="9" s="1"/>
  <c r="N20" i="9"/>
  <c r="N25" i="9" s="1"/>
  <c r="L20" i="9"/>
  <c r="L25" i="9" s="1"/>
  <c r="W20" i="9"/>
  <c r="W25" i="9" s="1"/>
  <c r="U20" i="9"/>
  <c r="U25" i="9" s="1"/>
  <c r="S20" i="9"/>
  <c r="S25" i="9" s="1"/>
  <c r="D20" i="9"/>
  <c r="D25" i="9" s="1"/>
  <c r="F20" i="9"/>
  <c r="F25" i="9" s="1"/>
  <c r="J20" i="9"/>
  <c r="J25" i="9" s="1"/>
  <c r="M20" i="9"/>
  <c r="M25" i="9" s="1"/>
  <c r="Q20" i="9"/>
  <c r="Q25" i="9" s="1"/>
  <c r="C19" i="7"/>
  <c r="C24" i="7" s="1"/>
  <c r="E19" i="7"/>
  <c r="E24" i="7" s="1"/>
  <c r="G19" i="7"/>
  <c r="G24" i="7" s="1"/>
  <c r="I19" i="7"/>
  <c r="I24" i="7" s="1"/>
  <c r="K19" i="7"/>
  <c r="K24" i="7" s="1"/>
  <c r="M19" i="7"/>
  <c r="M24" i="7" s="1"/>
  <c r="O19" i="7"/>
  <c r="O24" i="7" s="1"/>
  <c r="Q19" i="7"/>
  <c r="Q24" i="7" s="1"/>
  <c r="S19" i="7"/>
  <c r="S24" i="7" s="1"/>
  <c r="U19" i="7"/>
  <c r="U24" i="7" s="1"/>
  <c r="D21" i="7"/>
  <c r="F21" i="7"/>
  <c r="H21" i="7"/>
  <c r="J21" i="7"/>
  <c r="L21" i="7"/>
  <c r="N21" i="7"/>
  <c r="P21" i="7"/>
  <c r="R21" i="7"/>
  <c r="T21" i="7"/>
  <c r="V21" i="7"/>
  <c r="D18" i="8"/>
  <c r="D23" i="8" s="1"/>
  <c r="F18" i="8"/>
  <c r="F23" i="8" s="1"/>
  <c r="H18" i="8"/>
  <c r="H23" i="8" s="1"/>
  <c r="J18" i="8"/>
  <c r="J23" i="8" s="1"/>
  <c r="L18" i="8"/>
  <c r="L23" i="8" s="1"/>
  <c r="N18" i="8"/>
  <c r="N23" i="8" s="1"/>
  <c r="P18" i="8"/>
  <c r="P23" i="8" s="1"/>
  <c r="R18" i="8"/>
  <c r="R23" i="8" s="1"/>
  <c r="T18" i="8"/>
  <c r="T23" i="8" s="1"/>
  <c r="V18" i="8"/>
  <c r="V23" i="8" s="1"/>
  <c r="X18" i="8"/>
  <c r="X23" i="8" s="1"/>
  <c r="C20" i="8"/>
  <c r="E20" i="8"/>
  <c r="I20" i="8"/>
  <c r="K20" i="8"/>
  <c r="M20" i="8"/>
  <c r="O20" i="8"/>
  <c r="Q20" i="8"/>
  <c r="S20" i="8"/>
  <c r="U20" i="8"/>
  <c r="W20" i="8"/>
  <c r="C20" i="9"/>
  <c r="C25" i="9" s="1"/>
  <c r="E20" i="9"/>
  <c r="E25" i="9" s="1"/>
  <c r="G20" i="9"/>
  <c r="G25" i="9" s="1"/>
  <c r="I20" i="9"/>
  <c r="I25" i="9" s="1"/>
  <c r="K20" i="9"/>
  <c r="K25" i="9" s="1"/>
  <c r="O20" i="9"/>
  <c r="O25" i="9" s="1"/>
  <c r="X24" i="10"/>
  <c r="D22" i="9"/>
  <c r="F22" i="9"/>
  <c r="H22" i="9"/>
  <c r="J22" i="9"/>
  <c r="L22" i="9"/>
  <c r="N22" i="9"/>
  <c r="P22" i="9"/>
  <c r="R22" i="9"/>
  <c r="T22" i="9"/>
  <c r="V22" i="9"/>
  <c r="X22" i="9"/>
  <c r="D18" i="10"/>
  <c r="D23" i="10" s="1"/>
  <c r="F18" i="10"/>
  <c r="F23" i="10" s="1"/>
  <c r="H18" i="10"/>
  <c r="H23" i="10" s="1"/>
  <c r="J18" i="10"/>
  <c r="J23" i="10" s="1"/>
  <c r="L18" i="10"/>
  <c r="L23" i="10" s="1"/>
  <c r="N18" i="10"/>
  <c r="N23" i="10" s="1"/>
  <c r="P18" i="10"/>
  <c r="P23" i="10" s="1"/>
  <c r="R18" i="10"/>
  <c r="R23" i="10" s="1"/>
  <c r="T18" i="10"/>
  <c r="T23" i="10" s="1"/>
  <c r="V18" i="10"/>
  <c r="V23" i="10" s="1"/>
  <c r="X18" i="10"/>
  <c r="X23" i="10" s="1"/>
  <c r="C20" i="10"/>
  <c r="E20" i="10"/>
  <c r="I20" i="10"/>
  <c r="K20" i="10"/>
  <c r="M20" i="10"/>
  <c r="O20" i="10"/>
  <c r="Q20" i="10"/>
  <c r="S20" i="10"/>
  <c r="U20" i="10"/>
  <c r="W20" i="10"/>
  <c r="A23" i="10"/>
  <c r="A24" i="10"/>
  <c r="C18" i="11"/>
  <c r="C23" i="11" s="1"/>
  <c r="E18" i="11"/>
  <c r="E23" i="11" s="1"/>
  <c r="G18" i="11"/>
  <c r="G23" i="11" s="1"/>
  <c r="I18" i="11"/>
  <c r="I23" i="11" s="1"/>
  <c r="K18" i="11"/>
  <c r="K23" i="11" s="1"/>
  <c r="M18" i="11"/>
  <c r="M23" i="11" s="1"/>
  <c r="O18" i="11"/>
  <c r="O23" i="11" s="1"/>
  <c r="Q18" i="11"/>
  <c r="Q23" i="11" s="1"/>
  <c r="S18" i="11"/>
  <c r="S23" i="11" s="1"/>
  <c r="U18" i="11"/>
  <c r="U23" i="11" s="1"/>
  <c r="W18" i="11"/>
  <c r="W23" i="11" s="1"/>
  <c r="D20" i="11"/>
  <c r="F20" i="11"/>
  <c r="H20" i="11"/>
  <c r="J20" i="11"/>
  <c r="L20" i="11"/>
  <c r="N20" i="11"/>
  <c r="P20" i="11"/>
  <c r="R20" i="11"/>
  <c r="T20" i="11"/>
  <c r="V20" i="11"/>
  <c r="X20" i="11"/>
  <c r="C22" i="9"/>
  <c r="E22" i="9"/>
  <c r="G22" i="9"/>
  <c r="I22" i="9"/>
  <c r="K22" i="9"/>
  <c r="M22" i="9"/>
  <c r="O22" i="9"/>
  <c r="Q22" i="9"/>
  <c r="S22" i="9"/>
  <c r="U22" i="9"/>
  <c r="W22" i="9"/>
  <c r="C18" i="10"/>
  <c r="C23" i="10" s="1"/>
  <c r="E18" i="10"/>
  <c r="E23" i="10" s="1"/>
  <c r="I18" i="10"/>
  <c r="I23" i="10" s="1"/>
  <c r="K18" i="10"/>
  <c r="K23" i="10" s="1"/>
  <c r="M18" i="10"/>
  <c r="M23" i="10" s="1"/>
  <c r="O18" i="10"/>
  <c r="O23" i="10" s="1"/>
  <c r="Q18" i="10"/>
  <c r="Q23" i="10" s="1"/>
  <c r="S18" i="10"/>
  <c r="S23" i="10" s="1"/>
  <c r="U18" i="10"/>
  <c r="U23" i="10" s="1"/>
  <c r="D20" i="10"/>
  <c r="F20" i="10"/>
  <c r="H20" i="10"/>
  <c r="J20" i="10"/>
  <c r="L20" i="10"/>
  <c r="N20" i="10"/>
  <c r="P20" i="10"/>
  <c r="R20" i="10"/>
  <c r="T20" i="10"/>
  <c r="V20" i="10"/>
  <c r="D18" i="11"/>
  <c r="D23" i="11" s="1"/>
  <c r="F18" i="11"/>
  <c r="F23" i="11" s="1"/>
  <c r="H18" i="11"/>
  <c r="H23" i="11" s="1"/>
  <c r="J18" i="11"/>
  <c r="J23" i="11" s="1"/>
  <c r="L18" i="11"/>
  <c r="L23" i="11" s="1"/>
  <c r="N18" i="11"/>
  <c r="N23" i="11" s="1"/>
  <c r="P18" i="11"/>
  <c r="P23" i="11" s="1"/>
  <c r="R18" i="11"/>
  <c r="R23" i="11" s="1"/>
  <c r="T18" i="11"/>
  <c r="T23" i="11" s="1"/>
  <c r="V18" i="11"/>
  <c r="V23" i="11" s="1"/>
  <c r="X18" i="11"/>
  <c r="X23" i="11" s="1"/>
  <c r="C20" i="11"/>
  <c r="E20" i="11"/>
  <c r="G20" i="11"/>
  <c r="I20" i="11"/>
  <c r="K20" i="11"/>
  <c r="M20" i="11"/>
  <c r="O20" i="11"/>
  <c r="Q20" i="11"/>
  <c r="S20" i="11"/>
  <c r="U20" i="11"/>
  <c r="W20" i="11"/>
  <c r="X24" i="12"/>
  <c r="D18" i="12"/>
  <c r="D23" i="12" s="1"/>
  <c r="F18" i="12"/>
  <c r="F23" i="12" s="1"/>
  <c r="H18" i="12"/>
  <c r="H23" i="12" s="1"/>
  <c r="J18" i="12"/>
  <c r="J23" i="12" s="1"/>
  <c r="L18" i="12"/>
  <c r="L23" i="12" s="1"/>
  <c r="N18" i="12"/>
  <c r="N23" i="12" s="1"/>
  <c r="P18" i="12"/>
  <c r="P23" i="12" s="1"/>
  <c r="R18" i="12"/>
  <c r="R23" i="12" s="1"/>
  <c r="T18" i="12"/>
  <c r="T23" i="12" s="1"/>
  <c r="V18" i="12"/>
  <c r="V23" i="12" s="1"/>
  <c r="X18" i="12"/>
  <c r="X23" i="12" s="1"/>
  <c r="C20" i="12"/>
  <c r="E20" i="12"/>
  <c r="G20" i="12"/>
  <c r="I20" i="12"/>
  <c r="K20" i="12"/>
  <c r="M20" i="12"/>
  <c r="O20" i="12"/>
  <c r="Q20" i="12"/>
  <c r="S20" i="12"/>
  <c r="U20" i="12"/>
  <c r="W20" i="12"/>
  <c r="A23" i="12"/>
  <c r="A24" i="12"/>
  <c r="C18" i="12"/>
  <c r="C23" i="12" s="1"/>
  <c r="E18" i="12"/>
  <c r="E23" i="12" s="1"/>
  <c r="G18" i="12"/>
  <c r="G23" i="12" s="1"/>
  <c r="I18" i="12"/>
  <c r="I23" i="12" s="1"/>
  <c r="K18" i="12"/>
  <c r="K23" i="12" s="1"/>
  <c r="M18" i="12"/>
  <c r="M23" i="12" s="1"/>
  <c r="O18" i="12"/>
  <c r="O23" i="12" s="1"/>
  <c r="Q18" i="12"/>
  <c r="Q23" i="12" s="1"/>
  <c r="S18" i="12"/>
  <c r="S23" i="12" s="1"/>
  <c r="U18" i="12"/>
  <c r="U23" i="12" s="1"/>
  <c r="D20" i="12"/>
  <c r="F20" i="12"/>
  <c r="H20" i="12"/>
  <c r="J20" i="12"/>
  <c r="L20" i="12"/>
  <c r="N20" i="12"/>
  <c r="P20" i="12"/>
  <c r="R20" i="12"/>
  <c r="T20" i="12"/>
  <c r="V20" i="12"/>
  <c r="D20" i="13"/>
  <c r="D25" i="13" s="1"/>
  <c r="F20" i="13"/>
  <c r="F25" i="13" s="1"/>
  <c r="H20" i="13"/>
  <c r="H25" i="13" s="1"/>
  <c r="J20" i="13"/>
  <c r="J25" i="13" s="1"/>
  <c r="L20" i="13"/>
  <c r="L25" i="13" s="1"/>
  <c r="N20" i="13"/>
  <c r="N25" i="13" s="1"/>
  <c r="P20" i="13"/>
  <c r="P25" i="13" s="1"/>
  <c r="R20" i="13"/>
  <c r="R25" i="13" s="1"/>
  <c r="T20" i="13"/>
  <c r="T25" i="13" s="1"/>
  <c r="V20" i="13"/>
  <c r="V25" i="13" s="1"/>
  <c r="X20" i="13"/>
  <c r="X25" i="13" s="1"/>
  <c r="C22" i="13"/>
  <c r="E22" i="13"/>
  <c r="G22" i="13"/>
  <c r="I22" i="13"/>
  <c r="K22" i="13"/>
  <c r="M22" i="13"/>
  <c r="O22" i="13"/>
  <c r="Q22" i="13"/>
  <c r="S22" i="13"/>
  <c r="U22" i="13"/>
  <c r="W22" i="13"/>
  <c r="A25" i="13"/>
  <c r="C20" i="13"/>
  <c r="E20" i="13"/>
  <c r="E25" i="13" s="1"/>
  <c r="G20" i="13"/>
  <c r="G25" i="13" s="1"/>
  <c r="I20" i="13"/>
  <c r="I25" i="13" s="1"/>
  <c r="K20" i="13"/>
  <c r="K25" i="13" s="1"/>
  <c r="M20" i="13"/>
  <c r="M25" i="13" s="1"/>
  <c r="O20" i="13"/>
  <c r="O25" i="13" s="1"/>
  <c r="Q20" i="13"/>
  <c r="Q25" i="13" s="1"/>
  <c r="S20" i="13"/>
  <c r="S25" i="13" s="1"/>
  <c r="U20" i="13"/>
  <c r="U25" i="13" s="1"/>
  <c r="D22" i="13"/>
  <c r="F22" i="13"/>
  <c r="H22" i="13"/>
  <c r="J22" i="13"/>
  <c r="L22" i="13"/>
  <c r="N22" i="13"/>
  <c r="P22" i="13"/>
  <c r="R22" i="13"/>
  <c r="T22" i="13"/>
  <c r="V22" i="13"/>
  <c r="X22" i="13"/>
  <c r="X25" i="12" l="1"/>
  <c r="X25" i="10"/>
  <c r="X27" i="5"/>
  <c r="X21" i="12"/>
  <c r="X26" i="7"/>
  <c r="X21" i="10"/>
  <c r="V26" i="13"/>
  <c r="V27" i="13" s="1"/>
  <c r="V23" i="13"/>
  <c r="R26" i="13"/>
  <c r="R27" i="13" s="1"/>
  <c r="R23" i="13"/>
  <c r="N26" i="13"/>
  <c r="N27" i="13" s="1"/>
  <c r="N23" i="13"/>
  <c r="J26" i="13"/>
  <c r="J27" i="13" s="1"/>
  <c r="J23" i="13"/>
  <c r="F26" i="13"/>
  <c r="F27" i="13" s="1"/>
  <c r="F23" i="13"/>
  <c r="U26" i="13"/>
  <c r="U27" i="13" s="1"/>
  <c r="U23" i="13"/>
  <c r="Q26" i="13"/>
  <c r="Q27" i="13" s="1"/>
  <c r="Q23" i="13"/>
  <c r="M26" i="13"/>
  <c r="M27" i="13" s="1"/>
  <c r="M23" i="13"/>
  <c r="I26" i="13"/>
  <c r="I27" i="13" s="1"/>
  <c r="I23" i="13"/>
  <c r="E26" i="13"/>
  <c r="E27" i="13" s="1"/>
  <c r="E23" i="13"/>
  <c r="Y25" i="13"/>
  <c r="V24" i="12"/>
  <c r="V25" i="12" s="1"/>
  <c r="V21" i="12"/>
  <c r="R24" i="12"/>
  <c r="R25" i="12" s="1"/>
  <c r="R21" i="12"/>
  <c r="N21" i="12"/>
  <c r="N24" i="12"/>
  <c r="N25" i="12" s="1"/>
  <c r="J21" i="12"/>
  <c r="J24" i="12"/>
  <c r="J25" i="12" s="1"/>
  <c r="F21" i="12"/>
  <c r="F24" i="12"/>
  <c r="F25" i="12" s="1"/>
  <c r="W24" i="12"/>
  <c r="W25" i="12" s="1"/>
  <c r="W21" i="12"/>
  <c r="S24" i="12"/>
  <c r="S25" i="12" s="1"/>
  <c r="S21" i="12"/>
  <c r="O24" i="12"/>
  <c r="O25" i="12" s="1"/>
  <c r="O21" i="12"/>
  <c r="K24" i="12"/>
  <c r="K25" i="12" s="1"/>
  <c r="K21" i="12"/>
  <c r="G24" i="12"/>
  <c r="G25" i="12" s="1"/>
  <c r="G21" i="12"/>
  <c r="C24" i="12"/>
  <c r="C25" i="12" s="1"/>
  <c r="C21" i="12"/>
  <c r="U24" i="11"/>
  <c r="U25" i="11" s="1"/>
  <c r="U21" i="11"/>
  <c r="Q24" i="11"/>
  <c r="Q25" i="11" s="1"/>
  <c r="Q21" i="11"/>
  <c r="M24" i="11"/>
  <c r="M25" i="11" s="1"/>
  <c r="M21" i="11"/>
  <c r="I24" i="11"/>
  <c r="I25" i="11" s="1"/>
  <c r="I21" i="11"/>
  <c r="E24" i="11"/>
  <c r="E25" i="11" s="1"/>
  <c r="E21" i="11"/>
  <c r="T21" i="10"/>
  <c r="T24" i="10"/>
  <c r="T25" i="10" s="1"/>
  <c r="P21" i="10"/>
  <c r="P24" i="10"/>
  <c r="P25" i="10" s="1"/>
  <c r="L21" i="10"/>
  <c r="L24" i="10"/>
  <c r="L25" i="10" s="1"/>
  <c r="H21" i="10"/>
  <c r="H24" i="10"/>
  <c r="H25" i="10" s="1"/>
  <c r="D21" i="10"/>
  <c r="D24" i="10"/>
  <c r="D25" i="10" s="1"/>
  <c r="Y23" i="10"/>
  <c r="U23" i="9"/>
  <c r="U26" i="9"/>
  <c r="U27" i="9" s="1"/>
  <c r="Q23" i="9"/>
  <c r="Q26" i="9"/>
  <c r="Q27" i="9" s="1"/>
  <c r="M23" i="9"/>
  <c r="M26" i="9"/>
  <c r="M27" i="9" s="1"/>
  <c r="I26" i="9"/>
  <c r="I27" i="9" s="1"/>
  <c r="E23" i="9"/>
  <c r="E26" i="9"/>
  <c r="E27" i="9" s="1"/>
  <c r="X24" i="11"/>
  <c r="X25" i="11" s="1"/>
  <c r="X21" i="11"/>
  <c r="T24" i="11"/>
  <c r="T25" i="11" s="1"/>
  <c r="T21" i="11"/>
  <c r="P24" i="11"/>
  <c r="P25" i="11" s="1"/>
  <c r="P21" i="11"/>
  <c r="L24" i="11"/>
  <c r="L25" i="11" s="1"/>
  <c r="L21" i="11"/>
  <c r="H24" i="11"/>
  <c r="H25" i="11" s="1"/>
  <c r="H21" i="11"/>
  <c r="D24" i="11"/>
  <c r="D25" i="11" s="1"/>
  <c r="D21" i="11"/>
  <c r="W24" i="10"/>
  <c r="W25" i="10" s="1"/>
  <c r="W21" i="10"/>
  <c r="S24" i="10"/>
  <c r="S25" i="10" s="1"/>
  <c r="S21" i="10"/>
  <c r="O24" i="10"/>
  <c r="O25" i="10" s="1"/>
  <c r="O21" i="10"/>
  <c r="K24" i="10"/>
  <c r="K25" i="10" s="1"/>
  <c r="K21" i="10"/>
  <c r="G24" i="10"/>
  <c r="G25" i="10" s="1"/>
  <c r="G21" i="10"/>
  <c r="C24" i="10"/>
  <c r="C21" i="10"/>
  <c r="X26" i="9"/>
  <c r="X27" i="9" s="1"/>
  <c r="X23" i="9"/>
  <c r="T26" i="9"/>
  <c r="T27" i="9" s="1"/>
  <c r="T23" i="9"/>
  <c r="P26" i="9"/>
  <c r="P27" i="9" s="1"/>
  <c r="P23" i="9"/>
  <c r="L26" i="9"/>
  <c r="L27" i="9" s="1"/>
  <c r="L23" i="9"/>
  <c r="H26" i="9"/>
  <c r="H27" i="9" s="1"/>
  <c r="H23" i="9"/>
  <c r="D26" i="9"/>
  <c r="D27" i="9" s="1"/>
  <c r="D23" i="9"/>
  <c r="Y25" i="9"/>
  <c r="U21" i="8"/>
  <c r="U24" i="8"/>
  <c r="U25" i="8" s="1"/>
  <c r="Q21" i="8"/>
  <c r="Q24" i="8"/>
  <c r="Q25" i="8" s="1"/>
  <c r="M21" i="8"/>
  <c r="M24" i="8"/>
  <c r="M25" i="8" s="1"/>
  <c r="I21" i="8"/>
  <c r="I24" i="8"/>
  <c r="I25" i="8" s="1"/>
  <c r="E21" i="8"/>
  <c r="E24" i="8"/>
  <c r="E25" i="8" s="1"/>
  <c r="T22" i="7"/>
  <c r="T25" i="7"/>
  <c r="T26" i="7" s="1"/>
  <c r="P22" i="7"/>
  <c r="P25" i="7"/>
  <c r="P26" i="7" s="1"/>
  <c r="L22" i="7"/>
  <c r="L25" i="7"/>
  <c r="L26" i="7" s="1"/>
  <c r="H22" i="7"/>
  <c r="H25" i="7"/>
  <c r="H26" i="7" s="1"/>
  <c r="D22" i="7"/>
  <c r="D25" i="7"/>
  <c r="D26" i="7" s="1"/>
  <c r="Y24" i="7"/>
  <c r="V24" i="8"/>
  <c r="V25" i="8" s="1"/>
  <c r="V21" i="8"/>
  <c r="R24" i="8"/>
  <c r="R25" i="8" s="1"/>
  <c r="R21" i="8"/>
  <c r="N24" i="8"/>
  <c r="N25" i="8" s="1"/>
  <c r="N21" i="8"/>
  <c r="J24" i="8"/>
  <c r="J25" i="8" s="1"/>
  <c r="J21" i="8"/>
  <c r="F24" i="8"/>
  <c r="F25" i="8" s="1"/>
  <c r="F21" i="8"/>
  <c r="Y23" i="8"/>
  <c r="U25" i="7"/>
  <c r="U26" i="7" s="1"/>
  <c r="U22" i="7"/>
  <c r="Q25" i="7"/>
  <c r="Q26" i="7" s="1"/>
  <c r="Q22" i="7"/>
  <c r="M25" i="7"/>
  <c r="M26" i="7" s="1"/>
  <c r="M22" i="7"/>
  <c r="I25" i="7"/>
  <c r="I22" i="7"/>
  <c r="E25" i="7"/>
  <c r="E26" i="7" s="1"/>
  <c r="E22" i="7"/>
  <c r="X22" i="7"/>
  <c r="U24" i="6"/>
  <c r="U25" i="6" s="1"/>
  <c r="U21" i="6"/>
  <c r="Q24" i="6"/>
  <c r="Q25" i="6" s="1"/>
  <c r="Q21" i="6"/>
  <c r="M24" i="6"/>
  <c r="M25" i="6" s="1"/>
  <c r="M21" i="6"/>
  <c r="I24" i="6"/>
  <c r="I25" i="6" s="1"/>
  <c r="I21" i="6"/>
  <c r="E24" i="6"/>
  <c r="E25" i="6" s="1"/>
  <c r="E21" i="6"/>
  <c r="T23" i="5"/>
  <c r="T26" i="5"/>
  <c r="T27" i="5" s="1"/>
  <c r="P23" i="5"/>
  <c r="P26" i="5"/>
  <c r="P27" i="5" s="1"/>
  <c r="L23" i="5"/>
  <c r="L26" i="5"/>
  <c r="L27" i="5" s="1"/>
  <c r="H23" i="5"/>
  <c r="H26" i="5"/>
  <c r="H27" i="5" s="1"/>
  <c r="D23" i="5"/>
  <c r="D26" i="5"/>
  <c r="D27" i="5" s="1"/>
  <c r="Y25" i="5"/>
  <c r="U21" i="4"/>
  <c r="U24" i="4"/>
  <c r="U25" i="4" s="1"/>
  <c r="Q21" i="4"/>
  <c r="Q24" i="4"/>
  <c r="Q25" i="4" s="1"/>
  <c r="M21" i="4"/>
  <c r="M24" i="4"/>
  <c r="M25" i="4" s="1"/>
  <c r="I21" i="4"/>
  <c r="I24" i="4"/>
  <c r="I25" i="4" s="1"/>
  <c r="E21" i="4"/>
  <c r="E24" i="4"/>
  <c r="E25" i="4" s="1"/>
  <c r="V24" i="6"/>
  <c r="V25" i="6" s="1"/>
  <c r="V21" i="6"/>
  <c r="R24" i="6"/>
  <c r="R25" i="6" s="1"/>
  <c r="R21" i="6"/>
  <c r="N24" i="6"/>
  <c r="N21" i="6"/>
  <c r="J24" i="6"/>
  <c r="J25" i="6" s="1"/>
  <c r="J21" i="6"/>
  <c r="F24" i="6"/>
  <c r="F25" i="6" s="1"/>
  <c r="F21" i="6"/>
  <c r="Y23" i="6"/>
  <c r="U26" i="5"/>
  <c r="U27" i="5" s="1"/>
  <c r="U23" i="5"/>
  <c r="Q26" i="5"/>
  <c r="Q27" i="5" s="1"/>
  <c r="Q23" i="5"/>
  <c r="M26" i="5"/>
  <c r="M27" i="5" s="1"/>
  <c r="M23" i="5"/>
  <c r="I26" i="5"/>
  <c r="I27" i="5" s="1"/>
  <c r="I23" i="5"/>
  <c r="E26" i="5"/>
  <c r="E27" i="5" s="1"/>
  <c r="E23" i="5"/>
  <c r="V24" i="4"/>
  <c r="V25" i="4" s="1"/>
  <c r="V21" i="4"/>
  <c r="R24" i="4"/>
  <c r="R25" i="4" s="1"/>
  <c r="R21" i="4"/>
  <c r="N24" i="4"/>
  <c r="N25" i="4" s="1"/>
  <c r="N21" i="4"/>
  <c r="J24" i="4"/>
  <c r="J25" i="4" s="1"/>
  <c r="J21" i="4"/>
  <c r="F24" i="4"/>
  <c r="F25" i="4" s="1"/>
  <c r="F21" i="4"/>
  <c r="Y23" i="4"/>
  <c r="X26" i="13"/>
  <c r="X27" i="13" s="1"/>
  <c r="X23" i="13"/>
  <c r="T26" i="13"/>
  <c r="T27" i="13" s="1"/>
  <c r="T23" i="13"/>
  <c r="P26" i="13"/>
  <c r="P27" i="13" s="1"/>
  <c r="P23" i="13"/>
  <c r="L26" i="13"/>
  <c r="L27" i="13" s="1"/>
  <c r="L23" i="13"/>
  <c r="H26" i="13"/>
  <c r="H27" i="13" s="1"/>
  <c r="H23" i="13"/>
  <c r="D26" i="13"/>
  <c r="D27" i="13" s="1"/>
  <c r="D23" i="13"/>
  <c r="W26" i="13"/>
  <c r="W27" i="13" s="1"/>
  <c r="W23" i="13"/>
  <c r="S26" i="13"/>
  <c r="S27" i="13" s="1"/>
  <c r="S23" i="13"/>
  <c r="O26" i="13"/>
  <c r="O27" i="13" s="1"/>
  <c r="O23" i="13"/>
  <c r="K26" i="13"/>
  <c r="K27" i="13" s="1"/>
  <c r="K23" i="13"/>
  <c r="G26" i="13"/>
  <c r="G27" i="13" s="1"/>
  <c r="G23" i="13"/>
  <c r="C26" i="13"/>
  <c r="C23" i="13"/>
  <c r="T24" i="12"/>
  <c r="T25" i="12" s="1"/>
  <c r="T21" i="12"/>
  <c r="P24" i="12"/>
  <c r="P25" i="12" s="1"/>
  <c r="P21" i="12"/>
  <c r="L21" i="12"/>
  <c r="L24" i="12"/>
  <c r="L25" i="12" s="1"/>
  <c r="H21" i="12"/>
  <c r="H24" i="12"/>
  <c r="H25" i="12" s="1"/>
  <c r="D21" i="12"/>
  <c r="D24" i="12"/>
  <c r="D25" i="12" s="1"/>
  <c r="Y23" i="12"/>
  <c r="U24" i="12"/>
  <c r="U25" i="12" s="1"/>
  <c r="U21" i="12"/>
  <c r="Q24" i="12"/>
  <c r="Q25" i="12" s="1"/>
  <c r="Q21" i="12"/>
  <c r="M24" i="12"/>
  <c r="M25" i="12" s="1"/>
  <c r="M21" i="12"/>
  <c r="I24" i="12"/>
  <c r="I25" i="12" s="1"/>
  <c r="I21" i="12"/>
  <c r="E24" i="12"/>
  <c r="E25" i="12" s="1"/>
  <c r="E21" i="12"/>
  <c r="W24" i="11"/>
  <c r="W21" i="11"/>
  <c r="S24" i="11"/>
  <c r="S25" i="11" s="1"/>
  <c r="S21" i="11"/>
  <c r="O24" i="11"/>
  <c r="O25" i="11" s="1"/>
  <c r="O21" i="11"/>
  <c r="K24" i="11"/>
  <c r="K25" i="11" s="1"/>
  <c r="K21" i="11"/>
  <c r="G24" i="11"/>
  <c r="G25" i="11" s="1"/>
  <c r="G21" i="11"/>
  <c r="C24" i="11"/>
  <c r="C25" i="11" s="1"/>
  <c r="C21" i="11"/>
  <c r="V21" i="10"/>
  <c r="V24" i="10"/>
  <c r="V25" i="10" s="1"/>
  <c r="R21" i="10"/>
  <c r="R24" i="10"/>
  <c r="R25" i="10" s="1"/>
  <c r="N21" i="10"/>
  <c r="N24" i="10"/>
  <c r="N25" i="10" s="1"/>
  <c r="J21" i="10"/>
  <c r="J24" i="10"/>
  <c r="J25" i="10" s="1"/>
  <c r="F21" i="10"/>
  <c r="F24" i="10"/>
  <c r="F25" i="10" s="1"/>
  <c r="W23" i="9"/>
  <c r="W26" i="9"/>
  <c r="W27" i="9" s="1"/>
  <c r="S23" i="9"/>
  <c r="S26" i="9"/>
  <c r="S27" i="9" s="1"/>
  <c r="O23" i="9"/>
  <c r="O26" i="9"/>
  <c r="O27" i="9" s="1"/>
  <c r="K23" i="9"/>
  <c r="K26" i="9"/>
  <c r="K27" i="9" s="1"/>
  <c r="G23" i="9"/>
  <c r="G26" i="9"/>
  <c r="G27" i="9" s="1"/>
  <c r="C23" i="9"/>
  <c r="C26" i="9"/>
  <c r="V24" i="11"/>
  <c r="V25" i="11" s="1"/>
  <c r="V21" i="11"/>
  <c r="R24" i="11"/>
  <c r="R25" i="11" s="1"/>
  <c r="R21" i="11"/>
  <c r="N24" i="11"/>
  <c r="N25" i="11" s="1"/>
  <c r="N21" i="11"/>
  <c r="J24" i="11"/>
  <c r="J25" i="11" s="1"/>
  <c r="J21" i="11"/>
  <c r="F24" i="11"/>
  <c r="F25" i="11" s="1"/>
  <c r="F21" i="11"/>
  <c r="W25" i="11"/>
  <c r="Y23" i="11"/>
  <c r="U24" i="10"/>
  <c r="U25" i="10" s="1"/>
  <c r="U21" i="10"/>
  <c r="Q24" i="10"/>
  <c r="Q25" i="10" s="1"/>
  <c r="Q21" i="10"/>
  <c r="M24" i="10"/>
  <c r="M25" i="10" s="1"/>
  <c r="M21" i="10"/>
  <c r="I24" i="10"/>
  <c r="I25" i="10" s="1"/>
  <c r="I21" i="10"/>
  <c r="E24" i="10"/>
  <c r="E25" i="10" s="1"/>
  <c r="E21" i="10"/>
  <c r="V26" i="9"/>
  <c r="V27" i="9" s="1"/>
  <c r="V23" i="9"/>
  <c r="R26" i="9"/>
  <c r="R27" i="9" s="1"/>
  <c r="R23" i="9"/>
  <c r="N26" i="9"/>
  <c r="N27" i="9" s="1"/>
  <c r="N23" i="9"/>
  <c r="J26" i="9"/>
  <c r="J27" i="9" s="1"/>
  <c r="J23" i="9"/>
  <c r="F26" i="9"/>
  <c r="F27" i="9" s="1"/>
  <c r="F23" i="9"/>
  <c r="W21" i="8"/>
  <c r="W24" i="8"/>
  <c r="W25" i="8" s="1"/>
  <c r="S21" i="8"/>
  <c r="S24" i="8"/>
  <c r="S25" i="8" s="1"/>
  <c r="O21" i="8"/>
  <c r="O24" i="8"/>
  <c r="O25" i="8" s="1"/>
  <c r="K21" i="8"/>
  <c r="K24" i="8"/>
  <c r="K25" i="8" s="1"/>
  <c r="G21" i="8"/>
  <c r="G24" i="8"/>
  <c r="G25" i="8" s="1"/>
  <c r="C21" i="8"/>
  <c r="C24" i="8"/>
  <c r="C25" i="8" s="1"/>
  <c r="V22" i="7"/>
  <c r="V25" i="7"/>
  <c r="V26" i="7" s="1"/>
  <c r="R22" i="7"/>
  <c r="R25" i="7"/>
  <c r="R26" i="7" s="1"/>
  <c r="N22" i="7"/>
  <c r="N25" i="7"/>
  <c r="N26" i="7" s="1"/>
  <c r="J22" i="7"/>
  <c r="J25" i="7"/>
  <c r="J26" i="7" s="1"/>
  <c r="F22" i="7"/>
  <c r="F25" i="7"/>
  <c r="F26" i="7" s="1"/>
  <c r="I26" i="7"/>
  <c r="X24" i="8"/>
  <c r="X25" i="8" s="1"/>
  <c r="X21" i="8"/>
  <c r="T24" i="8"/>
  <c r="T25" i="8" s="1"/>
  <c r="T21" i="8"/>
  <c r="P24" i="8"/>
  <c r="P25" i="8" s="1"/>
  <c r="P21" i="8"/>
  <c r="L24" i="8"/>
  <c r="L25" i="8" s="1"/>
  <c r="L21" i="8"/>
  <c r="H24" i="8"/>
  <c r="H25" i="8" s="1"/>
  <c r="H21" i="8"/>
  <c r="D24" i="8"/>
  <c r="D25" i="8" s="1"/>
  <c r="D21" i="8"/>
  <c r="W25" i="7"/>
  <c r="W26" i="7" s="1"/>
  <c r="W22" i="7"/>
  <c r="S25" i="7"/>
  <c r="S26" i="7" s="1"/>
  <c r="S22" i="7"/>
  <c r="O25" i="7"/>
  <c r="O26" i="7" s="1"/>
  <c r="O22" i="7"/>
  <c r="K25" i="7"/>
  <c r="K26" i="7" s="1"/>
  <c r="K22" i="7"/>
  <c r="G25" i="7"/>
  <c r="G26" i="7" s="1"/>
  <c r="G22" i="7"/>
  <c r="C25" i="7"/>
  <c r="C22" i="7"/>
  <c r="W24" i="6"/>
  <c r="W25" i="6" s="1"/>
  <c r="W21" i="6"/>
  <c r="S24" i="6"/>
  <c r="S25" i="6" s="1"/>
  <c r="S21" i="6"/>
  <c r="O24" i="6"/>
  <c r="O25" i="6" s="1"/>
  <c r="O21" i="6"/>
  <c r="K24" i="6"/>
  <c r="K25" i="6" s="1"/>
  <c r="K21" i="6"/>
  <c r="G24" i="6"/>
  <c r="G25" i="6" s="1"/>
  <c r="G21" i="6"/>
  <c r="C24" i="6"/>
  <c r="C21" i="6"/>
  <c r="N25" i="6"/>
  <c r="V23" i="5"/>
  <c r="V26" i="5"/>
  <c r="V27" i="5" s="1"/>
  <c r="R23" i="5"/>
  <c r="R26" i="5"/>
  <c r="R27" i="5" s="1"/>
  <c r="N23" i="5"/>
  <c r="N26" i="5"/>
  <c r="N27" i="5" s="1"/>
  <c r="J23" i="5"/>
  <c r="J26" i="5"/>
  <c r="J27" i="5" s="1"/>
  <c r="F23" i="5"/>
  <c r="F26" i="5"/>
  <c r="F27" i="5" s="1"/>
  <c r="W21" i="4"/>
  <c r="W24" i="4"/>
  <c r="W25" i="4" s="1"/>
  <c r="S21" i="4"/>
  <c r="S24" i="4"/>
  <c r="S25" i="4" s="1"/>
  <c r="O21" i="4"/>
  <c r="O24" i="4"/>
  <c r="O25" i="4" s="1"/>
  <c r="K21" i="4"/>
  <c r="K24" i="4"/>
  <c r="K25" i="4" s="1"/>
  <c r="G21" i="4"/>
  <c r="G24" i="4"/>
  <c r="G25" i="4" s="1"/>
  <c r="C21" i="4"/>
  <c r="C24" i="4"/>
  <c r="C25" i="4" s="1"/>
  <c r="X24" i="6"/>
  <c r="X25" i="6" s="1"/>
  <c r="X21" i="6"/>
  <c r="T24" i="6"/>
  <c r="T25" i="6" s="1"/>
  <c r="T21" i="6"/>
  <c r="P24" i="6"/>
  <c r="P25" i="6" s="1"/>
  <c r="P21" i="6"/>
  <c r="L24" i="6"/>
  <c r="L25" i="6" s="1"/>
  <c r="L21" i="6"/>
  <c r="H24" i="6"/>
  <c r="H25" i="6" s="1"/>
  <c r="H21" i="6"/>
  <c r="D24" i="6"/>
  <c r="D25" i="6" s="1"/>
  <c r="D21" i="6"/>
  <c r="W26" i="5"/>
  <c r="W27" i="5" s="1"/>
  <c r="W23" i="5"/>
  <c r="S26" i="5"/>
  <c r="S27" i="5" s="1"/>
  <c r="S23" i="5"/>
  <c r="O26" i="5"/>
  <c r="O27" i="5" s="1"/>
  <c r="O23" i="5"/>
  <c r="K26" i="5"/>
  <c r="K27" i="5" s="1"/>
  <c r="K23" i="5"/>
  <c r="G26" i="5"/>
  <c r="G27" i="5" s="1"/>
  <c r="G23" i="5"/>
  <c r="C26" i="5"/>
  <c r="C23" i="5"/>
  <c r="X24" i="4"/>
  <c r="X21" i="4"/>
  <c r="X25" i="4" s="1"/>
  <c r="T24" i="4"/>
  <c r="T25" i="4" s="1"/>
  <c r="T21" i="4"/>
  <c r="P24" i="4"/>
  <c r="P25" i="4" s="1"/>
  <c r="P21" i="4"/>
  <c r="L24" i="4"/>
  <c r="L25" i="4" s="1"/>
  <c r="L21" i="4"/>
  <c r="H24" i="4"/>
  <c r="H25" i="4" s="1"/>
  <c r="H21" i="4"/>
  <c r="D24" i="4"/>
  <c r="D25" i="4" s="1"/>
  <c r="D21" i="4"/>
  <c r="X23" i="5"/>
  <c r="Y26" i="5" l="1"/>
  <c r="Y25" i="7"/>
  <c r="Y25" i="4"/>
  <c r="Y25" i="8"/>
  <c r="Y24" i="6"/>
  <c r="Y26" i="9"/>
  <c r="Y25" i="12"/>
  <c r="C25" i="6"/>
  <c r="Y25" i="6" s="1"/>
  <c r="C26" i="7"/>
  <c r="Y26" i="7" s="1"/>
  <c r="Y24" i="10"/>
  <c r="C25" i="10"/>
  <c r="Y25" i="10" s="1"/>
  <c r="Y24" i="12"/>
  <c r="Y24" i="4"/>
  <c r="Y24" i="8"/>
  <c r="Y25" i="11"/>
  <c r="Y24" i="11"/>
  <c r="C27" i="13"/>
  <c r="Y27" i="13" s="1"/>
  <c r="Y26" i="13"/>
  <c r="C27" i="5"/>
  <c r="Y27" i="5" s="1"/>
  <c r="C27" i="9"/>
  <c r="Y27" i="9" s="1"/>
</calcChain>
</file>

<file path=xl/sharedStrings.xml><?xml version="1.0" encoding="utf-8"?>
<sst xmlns="http://schemas.openxmlformats.org/spreadsheetml/2006/main" count="1652" uniqueCount="233">
  <si>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</si>
  <si>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</si>
  <si>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</si>
  <si>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</si>
  <si>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</si>
  <si>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հաց</t>
  </si>
  <si>
    <t>կարագ</t>
  </si>
  <si>
    <t>պանիր</t>
  </si>
  <si>
    <t>ձեթ</t>
  </si>
  <si>
    <t>ձու</t>
  </si>
  <si>
    <t>կ.բրինձ</t>
  </si>
  <si>
    <t>կարտոֆիլ</t>
  </si>
  <si>
    <t>գազար</t>
  </si>
  <si>
    <t>կանաչի</t>
  </si>
  <si>
    <t xml:space="preserve">հավի </t>
  </si>
  <si>
    <t>լոլիկ</t>
  </si>
  <si>
    <t>կ.պղպեղ</t>
  </si>
  <si>
    <t>վարունգ</t>
  </si>
  <si>
    <t>մակարոն</t>
  </si>
  <si>
    <t>մածուն</t>
  </si>
  <si>
    <t>աղ</t>
  </si>
  <si>
    <t>խնձոր</t>
  </si>
  <si>
    <t>դեղձ</t>
  </si>
  <si>
    <t>սոխ</t>
  </si>
  <si>
    <t>թթվասեր</t>
  </si>
  <si>
    <t>Ü³Ë³×³ß</t>
  </si>
  <si>
    <t xml:space="preserve">   միրգ</t>
  </si>
  <si>
    <t>Ö³ß</t>
  </si>
  <si>
    <t>վարունգ, պղպեղ</t>
  </si>
  <si>
    <t>հավով բրնձով ապուր</t>
  </si>
  <si>
    <t xml:space="preserve">հաց, </t>
  </si>
  <si>
    <t>Ð»ï×³ßÇÏ</t>
  </si>
  <si>
    <t>վերմիշելով փլավ</t>
  </si>
  <si>
    <t xml:space="preserve"> հաց</t>
  </si>
  <si>
    <t>մածուն,թթվասեր</t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</si>
  <si>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</si>
  <si>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</si>
  <si>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</si>
  <si>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</si>
  <si>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</si>
  <si>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</si>
  <si>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</si>
  <si>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</si>
  <si>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</si>
  <si>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</si>
  <si>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</si>
  <si>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ձու1/10</t>
  </si>
  <si>
    <t>ալյուր</t>
  </si>
  <si>
    <t>հնդկաձավար</t>
  </si>
  <si>
    <t>միս</t>
  </si>
  <si>
    <t>հոն</t>
  </si>
  <si>
    <t>շաքարավազ</t>
  </si>
  <si>
    <t>խաղող</t>
  </si>
  <si>
    <t xml:space="preserve"> պանիր,կոմպոտ</t>
  </si>
  <si>
    <t>Բիսկվիթ1/10</t>
  </si>
  <si>
    <t>հաց,</t>
  </si>
  <si>
    <t>վարունգ,լոլիկ</t>
  </si>
  <si>
    <t xml:space="preserve">  հաց</t>
  </si>
  <si>
    <t>աղցան</t>
  </si>
  <si>
    <t>հնդկաձավարով փլավ</t>
  </si>
  <si>
    <t>`</t>
  </si>
  <si>
    <t>կաղամբ</t>
  </si>
  <si>
    <t>բազուկ</t>
  </si>
  <si>
    <t>սալոր</t>
  </si>
  <si>
    <t xml:space="preserve"> կ.բրինձ</t>
  </si>
  <si>
    <t>կաթնաշոռ</t>
  </si>
  <si>
    <t>միրգ</t>
  </si>
  <si>
    <t>Բրնձով շիլա</t>
  </si>
  <si>
    <t xml:space="preserve">  պանիր</t>
  </si>
  <si>
    <t>թթվասեր, վարունգ</t>
  </si>
  <si>
    <t>Մսով բերշչ</t>
  </si>
  <si>
    <t xml:space="preserve">   հաց  </t>
  </si>
  <si>
    <t>կաթնաշոռով գաթա1/10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</si>
  <si>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</si>
  <si>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</si>
  <si>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</si>
  <si>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</si>
  <si>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t>հավի կրծքամիս</t>
  </si>
  <si>
    <t>գարեձավար</t>
  </si>
  <si>
    <t xml:space="preserve">   պանիր ,կոմպոտ</t>
  </si>
  <si>
    <t xml:space="preserve">   հաց</t>
  </si>
  <si>
    <t>մակարոնով փլավ</t>
  </si>
  <si>
    <t>շոգեխաշած հավի կրծքամիս</t>
  </si>
  <si>
    <t>հաց,  մածուն</t>
  </si>
  <si>
    <t>Սպաս</t>
  </si>
  <si>
    <t>ոսպ</t>
  </si>
  <si>
    <t>բրինձ</t>
  </si>
  <si>
    <t>վարունգ լոլիկ</t>
  </si>
  <si>
    <t>Բրնձով  ոսպով փլավ</t>
  </si>
  <si>
    <t>Ընդ.  Բաց  է  թող  ն+ճ</t>
  </si>
  <si>
    <t>վերմիշել</t>
  </si>
  <si>
    <t xml:space="preserve">  միրգ</t>
  </si>
  <si>
    <t>հավով վերմիշելով  ապուր</t>
  </si>
  <si>
    <t>հալվա</t>
  </si>
  <si>
    <t>լոլիկ, պղպեղ</t>
  </si>
  <si>
    <t xml:space="preserve">հաց </t>
  </si>
  <si>
    <t>թխ. Զեբր1/10</t>
  </si>
  <si>
    <t>պանիր, կոմպոտ</t>
  </si>
  <si>
    <t>կարտոֆիլի պյուրե</t>
  </si>
  <si>
    <t>վարունգ,պղպեղ</t>
  </si>
  <si>
    <t>սև սալոր</t>
  </si>
  <si>
    <t>պղպեղ</t>
  </si>
  <si>
    <t>ձու, կարագ</t>
  </si>
  <si>
    <t xml:space="preserve">  պանիր, վարունգ</t>
  </si>
  <si>
    <t xml:space="preserve"> </t>
  </si>
  <si>
    <t>Թղվածքաբլիթ1/10</t>
  </si>
  <si>
    <t xml:space="preserve">   միրգ, </t>
  </si>
  <si>
    <t>մսով մակարոնով ապուր</t>
  </si>
  <si>
    <t>l</t>
  </si>
  <si>
    <t xml:space="preserve"> ¹åñáó</t>
  </si>
  <si>
    <t>երկարօրյա</t>
  </si>
  <si>
    <t>հավ</t>
  </si>
  <si>
    <t>¹åñáó</t>
  </si>
  <si>
    <t>թխվածքաբլիթ</t>
  </si>
  <si>
    <t>պանիր հալվա</t>
  </si>
  <si>
    <t>մսով հնդկաձավարով փլավ</t>
  </si>
  <si>
    <t>պանիր, հաց</t>
  </si>
  <si>
    <t xml:space="preserve">            միրգ</t>
  </si>
  <si>
    <t xml:space="preserve">   պանիր</t>
  </si>
  <si>
    <t xml:space="preserve">    հաց</t>
  </si>
  <si>
    <t xml:space="preserve">    աղցան</t>
  </si>
  <si>
    <t xml:space="preserve">    հաց,պանիր</t>
  </si>
  <si>
    <t xml:space="preserve">   պանիր </t>
  </si>
  <si>
    <t>պանիր, վարունգ</t>
  </si>
  <si>
    <t xml:space="preserve">   աղցան</t>
  </si>
  <si>
    <t xml:space="preserve">   հաց  , պանիր</t>
  </si>
  <si>
    <t>սպագետի</t>
  </si>
  <si>
    <t>Թ.Զեբր1/10,</t>
  </si>
  <si>
    <t>հաց, կանաչ պղպեղ</t>
  </si>
  <si>
    <t xml:space="preserve">   հաց  պանիր</t>
  </si>
  <si>
    <t>ջեմ</t>
  </si>
  <si>
    <t>ջեմ, կարագ</t>
  </si>
  <si>
    <t xml:space="preserve">պանիր </t>
  </si>
  <si>
    <t>հավով բրնձով փլավ</t>
  </si>
  <si>
    <t>հավով կարտոֆիլով սոուզ</t>
  </si>
  <si>
    <t>Բրնձով գազարով փլավ</t>
  </si>
  <si>
    <t>Ձու, կարագ</t>
  </si>
  <si>
    <t>ձու  կարագ</t>
  </si>
  <si>
    <t>հնդկաձավարով շիլա</t>
  </si>
  <si>
    <t>01․09.2022</t>
  </si>
  <si>
    <t>մածուն,</t>
  </si>
  <si>
    <t xml:space="preserve">մածուն </t>
  </si>
  <si>
    <t>Գեղ. ¹åñáó</t>
  </si>
  <si>
    <t>բրհձով կրծքամսով փլավ</t>
  </si>
  <si>
    <t>կաթնաշոռով գաթա 1/10</t>
  </si>
  <si>
    <t xml:space="preserve"> պանիր, կոմպոտ</t>
  </si>
  <si>
    <t>մսով կարտոֆիլով սոուզ</t>
  </si>
  <si>
    <t>ոսպով բրնձով փլավ</t>
  </si>
  <si>
    <t xml:space="preserve"> վարունգ,տ.կարտոֆիլ</t>
  </si>
  <si>
    <t>հնդկաձավարով  փլավ</t>
  </si>
  <si>
    <t>պանիր,մածուն</t>
  </si>
  <si>
    <t>կ,պղպեղ</t>
  </si>
  <si>
    <t>բիսկվիթ1/10</t>
  </si>
  <si>
    <t>բրնձով հնդկաձավարով փլավ</t>
  </si>
  <si>
    <t>մսով բորշչ</t>
  </si>
  <si>
    <t>բրնձով շիլա</t>
  </si>
  <si>
    <t>լոլիկ  վարունգ</t>
  </si>
  <si>
    <t>կոմպոտ</t>
  </si>
  <si>
    <t>բողկ</t>
  </si>
  <si>
    <t>հազարի տերև1/20</t>
  </si>
  <si>
    <t>կիտրոն</t>
  </si>
  <si>
    <t>թթու վարունգ</t>
  </si>
  <si>
    <t>բանան</t>
  </si>
  <si>
    <t>խավիար</t>
  </si>
  <si>
    <t>եգիպտացորեն</t>
  </si>
  <si>
    <t>Արևմտյան դպրոց</t>
  </si>
  <si>
    <t>բրոկոլի</t>
  </si>
  <si>
    <t>պանիր /շոգ.հավի կրծքամիս/</t>
  </si>
  <si>
    <t>ջեմ,կարագ</t>
  </si>
  <si>
    <t>մսով կոտլետ/ջեռոցում/</t>
  </si>
  <si>
    <t xml:space="preserve">  հաց,մածուն</t>
  </si>
  <si>
    <t>ծաղկակաղամբ</t>
  </si>
  <si>
    <t>հավով հաճարով փլավ</t>
  </si>
  <si>
    <t>Արևմտյան ¹åñáó</t>
  </si>
  <si>
    <t>հաճար</t>
  </si>
  <si>
    <t>կ.ոլոռ</t>
  </si>
  <si>
    <t>մանդարին</t>
  </si>
  <si>
    <t>գազար, բրոկոլի/շոգեխաշած</t>
  </si>
  <si>
    <t>հաց, պանիր</t>
  </si>
  <si>
    <t>կաթնով</t>
  </si>
  <si>
    <t>պանիր,հաց</t>
  </si>
  <si>
    <t>հերկուլես</t>
  </si>
  <si>
    <t>կ,բրինձ</t>
  </si>
  <si>
    <t>կաղամբ, գազար</t>
  </si>
  <si>
    <t>մսով  սիսեռով ապուր</t>
  </si>
  <si>
    <t>սիսեռ</t>
  </si>
  <si>
    <t>մսով խճողակ</t>
  </si>
  <si>
    <t>հաց,պանիր</t>
  </si>
  <si>
    <t>հացով ձվածեղ</t>
  </si>
  <si>
    <t>խաշած ձու, կարագ</t>
  </si>
  <si>
    <t>աղցան/մայրաքաղաքային/</t>
  </si>
  <si>
    <t xml:space="preserve">պանիր, </t>
  </si>
  <si>
    <t>Արևելյան  դպրոց</t>
  </si>
  <si>
    <t>շիլա</t>
  </si>
  <si>
    <t>բիսկվիթ</t>
  </si>
  <si>
    <t>վերմիշելով փլավփլավ</t>
  </si>
  <si>
    <t>հաց,մածուն</t>
  </si>
  <si>
    <t>հավով կարտոֆիլով  ապուր</t>
  </si>
  <si>
    <t>կաթնաշոռով գաթա</t>
  </si>
  <si>
    <t>հավի միս</t>
  </si>
  <si>
    <t>կլոր բրինձ</t>
  </si>
  <si>
    <t>պանիր,գազար</t>
  </si>
  <si>
    <t>կանաչ ոլոռ</t>
  </si>
  <si>
    <t>նարինջ</t>
  </si>
  <si>
    <t xml:space="preserve">կարտոֆիլ </t>
  </si>
  <si>
    <t>02․12․2022</t>
  </si>
  <si>
    <t>ձու,կարագ</t>
  </si>
  <si>
    <t>թեյ</t>
  </si>
  <si>
    <t>հավով վերմիշելով ապուր</t>
  </si>
  <si>
    <t>կրծքամիս</t>
  </si>
  <si>
    <t>կանչի</t>
  </si>
  <si>
    <t>05․12․2022</t>
  </si>
  <si>
    <t>Արևելյան դպրոց</t>
  </si>
  <si>
    <t>Հերկուլես</t>
  </si>
  <si>
    <t xml:space="preserve"> բորշչ</t>
  </si>
  <si>
    <t>Հազար</t>
  </si>
  <si>
    <t>թխվածքաբ</t>
  </si>
  <si>
    <t>Արևելյան ¹åñáó</t>
  </si>
  <si>
    <t>06․12․2022</t>
  </si>
  <si>
    <t>տապակած կարտոֆիլ,թխվածքաբլիթ</t>
  </si>
  <si>
    <t>տապակած կարտոֆիլ</t>
  </si>
  <si>
    <t>ձու,կարագ,թեյ</t>
  </si>
  <si>
    <t>մսով կարտոֆիլով սուոս</t>
  </si>
  <si>
    <t>ծաղկակաղամբ ,գազար</t>
  </si>
  <si>
    <t xml:space="preserve"> հաց,պանիր</t>
  </si>
  <si>
    <t>կ․ոլոռ</t>
  </si>
  <si>
    <t>պանիր թեյ</t>
  </si>
  <si>
    <t>լիմոն</t>
  </si>
  <si>
    <t>07․12․2022</t>
  </si>
  <si>
    <t>09․12․2022</t>
  </si>
  <si>
    <t>06.12.2022</t>
  </si>
  <si>
    <t xml:space="preserve">հավի կրծքամիս </t>
  </si>
  <si>
    <t>մինչ 30.11.22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</si>
</sst>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8"/>
      <name val="Arial LatArm"/>
      <family val="2"/>
    </font>
    <font>
      <b/>
      <i/>
      <sz val="8"/>
      <name val="Arial LatArm"/>
      <family val="2"/>
    </font>
    <font>
      <b/>
      <sz val="8"/>
      <name val="Arial LatArm"/>
      <family val="2"/>
    </font>
    <font>
      <i/>
      <sz val="8"/>
      <name val="Arial LatArm"/>
      <family val="2"/>
    </font>
    <font>
      <sz val="7"/>
      <name val="Arial LatArm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14" fontId="2" fillId="0" borderId="1" xfId="0" applyNumberFormat="1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 textRotation="90" wrapText="1"/>
      <protection locked="0"/>
    </xf>
    <xf numFmtId="0" fontId="1" fillId="2" borderId="3" xfId="0" applyFont="1" applyFill="1" applyBorder="1" applyAlignment="1" applyProtection="1">
      <alignment horizontal="left" vertical="center" textRotation="90" wrapText="1"/>
      <protection locked="0"/>
    </xf>
    <xf numFmtId="0" fontId="1" fillId="2" borderId="11" xfId="0" applyFont="1" applyFill="1" applyBorder="1" applyAlignment="1" applyProtection="1">
      <alignment horizontal="left" vertical="center" textRotation="90" wrapText="1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2" borderId="12" xfId="0" applyFont="1" applyFill="1" applyBorder="1" applyAlignment="1" applyProtection="1">
      <alignment horizontal="center" vertical="center" textRotation="90"/>
      <protection locked="0"/>
    </xf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1" fillId="0" borderId="23" xfId="0" applyFont="1" applyBorder="1" applyProtection="1">
      <protection locked="0"/>
    </xf>
    <xf numFmtId="0" fontId="1" fillId="3" borderId="24" xfId="0" applyFont="1" applyFill="1" applyBorder="1" applyProtection="1"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1" fillId="0" borderId="7" xfId="0" applyFont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6" xfId="0" applyFont="1" applyBorder="1" applyProtection="1">
      <protection locked="0"/>
    </xf>
    <xf numFmtId="164" fontId="5" fillId="3" borderId="20" xfId="0" applyNumberFormat="1" applyFont="1" applyFill="1" applyBorder="1" applyProtection="1">
      <protection locked="0"/>
    </xf>
    <xf numFmtId="164" fontId="5" fillId="3" borderId="21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164" fontId="5" fillId="3" borderId="27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14" fontId="0" fillId="0" borderId="0" xfId="0" applyNumberFormat="1"/>
    <xf numFmtId="0" fontId="3" fillId="0" borderId="27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1" fillId="3" borderId="2" xfId="0" applyNumberFormat="1" applyFont="1" applyFill="1" applyBorder="1" applyProtection="1">
      <protection locked="0"/>
    </xf>
    <xf numFmtId="0" fontId="3" fillId="0" borderId="29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1" fontId="1" fillId="3" borderId="5" xfId="0" applyNumberFormat="1" applyFont="1" applyFill="1" applyBorder="1" applyProtection="1">
      <protection locked="0"/>
    </xf>
    <xf numFmtId="16" fontId="1" fillId="2" borderId="18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1" fillId="2" borderId="8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Protection="1">
      <protection locked="0"/>
    </xf>
    <xf numFmtId="0" fontId="1" fillId="2" borderId="24" xfId="0" applyFont="1" applyFill="1" applyBorder="1" applyProtection="1">
      <protection locked="0"/>
    </xf>
    <xf numFmtId="0" fontId="3" fillId="2" borderId="25" xfId="0" applyFont="1" applyFill="1" applyBorder="1" applyAlignment="1" applyProtection="1">
      <alignment vertical="center" wrapText="1"/>
      <protection locked="0"/>
    </xf>
    <xf numFmtId="0" fontId="1" fillId="2" borderId="7" xfId="0" applyFont="1" applyFill="1" applyBorder="1" applyProtection="1">
      <protection locked="0"/>
    </xf>
    <xf numFmtId="164" fontId="5" fillId="2" borderId="2" xfId="0" applyNumberFormat="1" applyFont="1" applyFill="1" applyBorder="1" applyProtection="1">
      <protection locked="0"/>
    </xf>
    <xf numFmtId="0" fontId="1" fillId="2" borderId="25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Protection="1">
      <protection locked="0"/>
    </xf>
    <xf numFmtId="164" fontId="5" fillId="2" borderId="20" xfId="0" applyNumberFormat="1" applyFont="1" applyFill="1" applyBorder="1" applyProtection="1">
      <protection locked="0"/>
    </xf>
    <xf numFmtId="164" fontId="5" fillId="2" borderId="21" xfId="0" applyNumberFormat="1" applyFont="1" applyFill="1" applyBorder="1" applyProtection="1">
      <protection locked="0"/>
    </xf>
    <xf numFmtId="164" fontId="5" fillId="2" borderId="25" xfId="0" applyNumberFormat="1" applyFont="1" applyFill="1" applyBorder="1" applyProtection="1">
      <protection locked="0"/>
    </xf>
    <xf numFmtId="164" fontId="5" fillId="2" borderId="27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Protection="1"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textRotation="90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" fillId="0" borderId="19" xfId="0" applyFont="1" applyBorder="1" applyAlignment="1" applyProtection="1">
      <alignment horizontal="center" vertical="center" textRotation="90" wrapText="1"/>
      <protection locked="0"/>
    </xf>
    <xf numFmtId="0" fontId="1" fillId="0" borderId="22" xfId="0" applyFont="1" applyBorder="1" applyAlignment="1" applyProtection="1">
      <alignment horizontal="center" vertical="center" textRotation="90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vertical="center" textRotation="90" wrapText="1"/>
      <protection locked="0"/>
    </xf>
    <xf numFmtId="0" fontId="1" fillId="2" borderId="17" xfId="0" applyFont="1" applyFill="1" applyBorder="1" applyAlignment="1" applyProtection="1">
      <alignment horizontal="center" vertical="center" textRotation="90" wrapText="1"/>
      <protection locked="0"/>
    </xf>
    <xf numFmtId="0" fontId="1" fillId="2" borderId="19" xfId="0" applyFont="1" applyFill="1" applyBorder="1" applyAlignment="1" applyProtection="1">
      <alignment horizontal="center" vertical="center" textRotation="90" wrapText="1"/>
      <protection locked="0"/>
    </xf>
    <xf numFmtId="0" fontId="1" fillId="2" borderId="22" xfId="0" applyFont="1" applyFill="1" applyBorder="1" applyAlignment="1" applyProtection="1">
      <alignment horizontal="center" vertical="center" textRotation="90" wrapText="1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5" borderId="15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="120" zoomScaleNormal="120" workbookViewId="0">
      <selection activeCell="AD50" sqref="AD50"/>
    </sheetView>
  </sheetViews>
  <sheetFormatPr defaultColWidth="4.28515625" defaultRowHeight="10.5" x14ac:dyDescent="0.15"/>
  <cols>
    <col min="1" max="1" width="4.28515625" style="1"/>
    <col min="2" max="2" width="17" style="1" customWidth="1"/>
    <col min="3" max="3" width="5.5703125" style="1" customWidth="1"/>
    <col min="4" max="12" width="4.28515625" style="1"/>
    <col min="13" max="13" width="4.7109375" style="1" customWidth="1"/>
    <col min="14" max="24" width="4.28515625" style="1"/>
    <col min="25" max="25" width="5.7109375" style="1" customWidth="1"/>
    <col min="26" max="16384" width="4.28515625" style="1"/>
  </cols>
  <sheetData>
    <row r="1" spans="1:25" x14ac:dyDescent="0.15">
      <c r="B1" s="92" t="s">
        <v>0</v>
      </c>
      <c r="C1" s="92"/>
      <c r="D1" s="92"/>
      <c r="E1" s="92"/>
      <c r="F1" s="92"/>
      <c r="G1" s="92"/>
      <c r="H1" s="92"/>
      <c r="I1" s="92"/>
      <c r="J1" s="92"/>
      <c r="L1" s="2"/>
      <c r="M1" s="93" t="s">
        <v>142</v>
      </c>
      <c r="N1" s="93"/>
      <c r="O1" s="93"/>
      <c r="P1" s="93"/>
      <c r="Q1" s="93"/>
      <c r="R1" s="93" t="s">
        <v>2</v>
      </c>
      <c r="S1" s="93"/>
      <c r="T1" s="93"/>
      <c r="U1" s="93"/>
      <c r="V1" s="93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94">
        <v>44805</v>
      </c>
      <c r="Q2" s="94"/>
      <c r="R2" s="94"/>
      <c r="S2" s="94"/>
      <c r="T2" s="5"/>
      <c r="U2" s="5"/>
      <c r="V2" s="5"/>
    </row>
    <row r="3" spans="1:25" x14ac:dyDescent="0.15">
      <c r="A3" s="95"/>
      <c r="B3" s="96"/>
      <c r="C3" s="99" t="s">
        <v>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7"/>
      <c r="X3" s="7"/>
      <c r="Y3" s="8"/>
    </row>
    <row r="4" spans="1:25" ht="60" customHeight="1" thickBot="1" x14ac:dyDescent="0.2">
      <c r="A4" s="97"/>
      <c r="B4" s="98"/>
      <c r="C4" s="9" t="s">
        <v>5</v>
      </c>
      <c r="D4" s="10" t="s">
        <v>6</v>
      </c>
      <c r="E4" s="11" t="s">
        <v>7</v>
      </c>
      <c r="F4" s="11" t="s">
        <v>8</v>
      </c>
      <c r="G4" s="11" t="s">
        <v>18</v>
      </c>
      <c r="H4" s="11" t="s">
        <v>50</v>
      </c>
      <c r="I4" s="12" t="s">
        <v>13</v>
      </c>
      <c r="J4" s="11" t="s">
        <v>51</v>
      </c>
      <c r="K4" s="11" t="s">
        <v>17</v>
      </c>
      <c r="L4" s="11" t="s">
        <v>77</v>
      </c>
      <c r="M4" s="11" t="s">
        <v>9</v>
      </c>
      <c r="N4" s="12" t="s">
        <v>19</v>
      </c>
      <c r="O4" s="11" t="s">
        <v>20</v>
      </c>
      <c r="P4" s="11" t="s">
        <v>24</v>
      </c>
      <c r="Q4" s="11" t="s">
        <v>78</v>
      </c>
      <c r="R4" s="11" t="s">
        <v>15</v>
      </c>
      <c r="S4" s="11" t="s">
        <v>52</v>
      </c>
      <c r="T4" s="11" t="s">
        <v>22</v>
      </c>
      <c r="U4" s="12"/>
      <c r="V4" s="13"/>
      <c r="W4" s="10"/>
      <c r="X4" s="10"/>
      <c r="Y4" s="8"/>
    </row>
    <row r="5" spans="1:25" ht="11.25" customHeight="1" x14ac:dyDescent="0.15">
      <c r="A5" s="102" t="s">
        <v>25</v>
      </c>
      <c r="B5" s="14" t="s">
        <v>26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>
        <v>80</v>
      </c>
      <c r="T5" s="15">
        <v>70</v>
      </c>
      <c r="U5" s="15"/>
      <c r="V5" s="16"/>
      <c r="W5" s="16"/>
      <c r="X5" s="16"/>
      <c r="Y5" s="8"/>
    </row>
    <row r="6" spans="1:25" x14ac:dyDescent="0.15">
      <c r="A6" s="103"/>
      <c r="B6" s="17" t="s">
        <v>136</v>
      </c>
      <c r="C6" s="18"/>
      <c r="D6" s="18">
        <v>5</v>
      </c>
      <c r="E6" s="18"/>
      <c r="F6" s="18"/>
      <c r="G6" s="18"/>
      <c r="H6" s="18"/>
      <c r="I6" s="18"/>
      <c r="J6" s="18"/>
      <c r="K6" s="18"/>
      <c r="L6" s="18"/>
      <c r="M6" s="18">
        <v>1</v>
      </c>
      <c r="N6" s="18"/>
      <c r="O6" s="18"/>
      <c r="P6" s="18"/>
      <c r="Q6" s="18"/>
      <c r="R6" s="18"/>
      <c r="S6" s="18"/>
      <c r="T6" s="18"/>
      <c r="U6" s="18"/>
      <c r="V6" s="19"/>
      <c r="W6" s="19"/>
      <c r="X6" s="19"/>
      <c r="Y6" s="8"/>
    </row>
    <row r="7" spans="1:25" x14ac:dyDescent="0.15">
      <c r="A7" s="103"/>
      <c r="B7" s="17" t="s">
        <v>79</v>
      </c>
      <c r="C7" s="18"/>
      <c r="D7" s="18"/>
      <c r="E7" s="18">
        <v>7</v>
      </c>
      <c r="F7" s="18"/>
      <c r="G7" s="18"/>
      <c r="H7" s="18">
        <v>25</v>
      </c>
      <c r="I7" s="18"/>
      <c r="J7" s="18">
        <v>20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8"/>
    </row>
    <row r="8" spans="1:25" ht="14.25" customHeight="1" thickBot="1" x14ac:dyDescent="0.2">
      <c r="A8" s="104"/>
      <c r="B8" s="20" t="s">
        <v>80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102" t="s">
        <v>27</v>
      </c>
      <c r="B9" s="14" t="s">
        <v>58</v>
      </c>
      <c r="C9" s="15"/>
      <c r="D9" s="15"/>
      <c r="E9" s="15"/>
      <c r="F9" s="15">
        <v>3</v>
      </c>
      <c r="G9" s="15"/>
      <c r="H9" s="15"/>
      <c r="I9" s="15"/>
      <c r="J9" s="15"/>
      <c r="K9" s="15">
        <v>50</v>
      </c>
      <c r="L9" s="15"/>
      <c r="M9" s="15"/>
      <c r="N9" s="15"/>
      <c r="O9" s="15"/>
      <c r="P9" s="15"/>
      <c r="Q9" s="15"/>
      <c r="R9" s="15">
        <v>50</v>
      </c>
      <c r="S9" s="15"/>
      <c r="T9" s="15"/>
      <c r="U9" s="15"/>
      <c r="V9" s="16"/>
      <c r="W9" s="16"/>
      <c r="X9" s="16"/>
      <c r="Y9" s="8"/>
    </row>
    <row r="10" spans="1:25" ht="12" customHeight="1" x14ac:dyDescent="0.15">
      <c r="A10" s="103"/>
      <c r="B10" s="23" t="s">
        <v>81</v>
      </c>
      <c r="C10" s="18"/>
      <c r="D10" s="18"/>
      <c r="E10" s="18"/>
      <c r="F10" s="18">
        <v>15</v>
      </c>
      <c r="G10" s="18">
        <v>50</v>
      </c>
      <c r="H10" s="18"/>
      <c r="I10" s="18"/>
      <c r="J10" s="18"/>
      <c r="K10" s="18"/>
      <c r="L10" s="18"/>
      <c r="M10" s="18"/>
      <c r="N10" s="18"/>
      <c r="O10" s="18">
        <v>5</v>
      </c>
      <c r="P10" s="18"/>
      <c r="Q10" s="18"/>
      <c r="R10" s="18"/>
      <c r="S10" s="18"/>
      <c r="T10" s="18"/>
      <c r="U10" s="18"/>
      <c r="V10" s="19"/>
      <c r="W10" s="19"/>
      <c r="X10" s="19"/>
      <c r="Y10" s="8"/>
    </row>
    <row r="11" spans="1:25" ht="18.75" customHeight="1" x14ac:dyDescent="0.15">
      <c r="A11" s="103"/>
      <c r="B11" s="23" t="s">
        <v>82</v>
      </c>
      <c r="C11" s="18"/>
      <c r="D11" s="18"/>
      <c r="E11" s="18"/>
      <c r="F11" s="18"/>
      <c r="G11" s="18"/>
      <c r="H11" s="18"/>
      <c r="I11" s="18"/>
      <c r="J11" s="18"/>
      <c r="K11" s="18"/>
      <c r="L11" s="18">
        <v>40</v>
      </c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104"/>
      <c r="B12" s="20" t="s">
        <v>83</v>
      </c>
      <c r="C12" s="21">
        <v>40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>
        <v>30</v>
      </c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ht="11.25" customHeight="1" x14ac:dyDescent="0.15">
      <c r="A13" s="102" t="s">
        <v>31</v>
      </c>
      <c r="B13" s="14" t="s">
        <v>7</v>
      </c>
      <c r="C13" s="15"/>
      <c r="D13" s="15"/>
      <c r="E13" s="15">
        <v>7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8"/>
    </row>
    <row r="14" spans="1:25" x14ac:dyDescent="0.15">
      <c r="A14" s="103"/>
      <c r="B14" s="17" t="s">
        <v>84</v>
      </c>
      <c r="C14" s="18"/>
      <c r="D14" s="18">
        <v>5</v>
      </c>
      <c r="E14" s="18"/>
      <c r="F14" s="18"/>
      <c r="G14" s="18"/>
      <c r="H14" s="18"/>
      <c r="I14" s="18"/>
      <c r="J14" s="18"/>
      <c r="K14" s="18"/>
      <c r="L14" s="18"/>
      <c r="M14" s="18"/>
      <c r="N14" s="18">
        <v>100</v>
      </c>
      <c r="O14" s="18"/>
      <c r="P14" s="18">
        <v>10</v>
      </c>
      <c r="Q14" s="18">
        <v>15</v>
      </c>
      <c r="R14" s="18"/>
      <c r="S14" s="18"/>
      <c r="T14" s="18"/>
      <c r="U14" s="18"/>
      <c r="V14" s="19"/>
      <c r="W14" s="19"/>
      <c r="X14" s="19"/>
      <c r="Y14" s="8"/>
    </row>
    <row r="15" spans="1:25" x14ac:dyDescent="0.15">
      <c r="A15" s="103"/>
      <c r="B15" s="17" t="s">
        <v>5</v>
      </c>
      <c r="C15" s="18">
        <v>30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5.75" customHeight="1" thickBot="1" x14ac:dyDescent="0.2">
      <c r="A16" s="105"/>
      <c r="B16" s="20" t="s">
        <v>17</v>
      </c>
      <c r="C16" s="21"/>
      <c r="D16" s="21"/>
      <c r="E16" s="21"/>
      <c r="F16" s="21"/>
      <c r="G16" s="21"/>
      <c r="H16" s="21"/>
      <c r="I16" s="21"/>
      <c r="J16" s="21"/>
      <c r="K16" s="21">
        <v>60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35</v>
      </c>
      <c r="C17" s="26">
        <f t="shared" ref="C17:X17" si="0">SUM(C5:C12)</f>
        <v>80</v>
      </c>
      <c r="D17" s="26">
        <f t="shared" si="0"/>
        <v>5</v>
      </c>
      <c r="E17" s="26">
        <f t="shared" si="0"/>
        <v>7</v>
      </c>
      <c r="F17" s="26">
        <f t="shared" si="0"/>
        <v>18</v>
      </c>
      <c r="G17" s="26">
        <f t="shared" si="0"/>
        <v>50</v>
      </c>
      <c r="H17" s="26">
        <f t="shared" si="0"/>
        <v>25</v>
      </c>
      <c r="I17" s="26">
        <f t="shared" si="0"/>
        <v>0</v>
      </c>
      <c r="J17" s="26">
        <f t="shared" si="0"/>
        <v>20</v>
      </c>
      <c r="K17" s="26">
        <f t="shared" si="0"/>
        <v>50</v>
      </c>
      <c r="L17" s="26">
        <f t="shared" si="0"/>
        <v>40</v>
      </c>
      <c r="M17" s="26">
        <f t="shared" si="0"/>
        <v>1</v>
      </c>
      <c r="N17" s="26">
        <f t="shared" si="0"/>
        <v>30</v>
      </c>
      <c r="O17" s="26">
        <f t="shared" si="0"/>
        <v>5</v>
      </c>
      <c r="P17" s="26">
        <f t="shared" si="0"/>
        <v>0</v>
      </c>
      <c r="Q17" s="26">
        <f t="shared" si="0"/>
        <v>0</v>
      </c>
      <c r="R17" s="26">
        <f t="shared" si="0"/>
        <v>50</v>
      </c>
      <c r="S17" s="26">
        <f t="shared" si="0"/>
        <v>80</v>
      </c>
      <c r="T17" s="26">
        <f t="shared" si="0"/>
        <v>70</v>
      </c>
      <c r="U17" s="26">
        <f t="shared" si="0"/>
        <v>0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8"/>
    </row>
    <row r="18" spans="1:25" x14ac:dyDescent="0.15">
      <c r="A18" s="27"/>
      <c r="B18" s="28" t="s">
        <v>36</v>
      </c>
      <c r="C18" s="29">
        <f>SUM(A17*C17)/1000</f>
        <v>0.08</v>
      </c>
      <c r="D18" s="29">
        <f>+(A17*D17)/1000</f>
        <v>5.0000000000000001E-3</v>
      </c>
      <c r="E18" s="29">
        <f>+(A17*E17)/1000</f>
        <v>7.0000000000000001E-3</v>
      </c>
      <c r="F18" s="29">
        <f>+(A17*F17)/1000</f>
        <v>1.7999999999999999E-2</v>
      </c>
      <c r="G18" s="29">
        <f>+(A17*G17)/1000</f>
        <v>0.05</v>
      </c>
      <c r="H18" s="29">
        <f>+(A17*H17)/1000</f>
        <v>2.5000000000000001E-2</v>
      </c>
      <c r="I18" s="29">
        <f>+(A17*I17)/1000</f>
        <v>0</v>
      </c>
      <c r="J18" s="29">
        <f>+(A17*J17)/1000</f>
        <v>0.02</v>
      </c>
      <c r="K18" s="29">
        <f>+(A17*K17)/1000</f>
        <v>0.05</v>
      </c>
      <c r="L18" s="29">
        <f>+(A17*L17)/1000</f>
        <v>0.04</v>
      </c>
      <c r="M18" s="29">
        <f>+(A17*M17)</f>
        <v>1</v>
      </c>
      <c r="N18" s="29">
        <f>+(A17*N17)/1000</f>
        <v>0.03</v>
      </c>
      <c r="O18" s="29">
        <f>+(A17*O17)/1000</f>
        <v>5.0000000000000001E-3</v>
      </c>
      <c r="P18" s="29">
        <f>+(A17*P17)/1000</f>
        <v>0</v>
      </c>
      <c r="Q18" s="29">
        <f>+(A17*Q17)/1000</f>
        <v>0</v>
      </c>
      <c r="R18" s="29">
        <f>+(A17*R17)/1000</f>
        <v>0.05</v>
      </c>
      <c r="S18" s="29">
        <f>+(A17*S17)/1000</f>
        <v>0.08</v>
      </c>
      <c r="T18" s="29">
        <f>+(A17*T17)/1000</f>
        <v>7.0000000000000007E-2</v>
      </c>
      <c r="U18" s="29">
        <f>+(A17*U17)/1000</f>
        <v>0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8"/>
    </row>
    <row r="19" spans="1:25" x14ac:dyDescent="0.15">
      <c r="A19" s="24">
        <f>SUM(D2)</f>
        <v>1</v>
      </c>
      <c r="B19" s="28" t="s">
        <v>37</v>
      </c>
      <c r="C19" s="30">
        <f t="shared" ref="C19:X19" si="1">SUM(C13:C16)</f>
        <v>30</v>
      </c>
      <c r="D19" s="30">
        <f t="shared" si="1"/>
        <v>5</v>
      </c>
      <c r="E19" s="30">
        <f t="shared" si="1"/>
        <v>7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60</v>
      </c>
      <c r="L19" s="30">
        <f t="shared" si="1"/>
        <v>0</v>
      </c>
      <c r="M19" s="30">
        <f t="shared" si="1"/>
        <v>0</v>
      </c>
      <c r="N19" s="30">
        <f t="shared" si="1"/>
        <v>100</v>
      </c>
      <c r="O19" s="30">
        <f t="shared" si="1"/>
        <v>0</v>
      </c>
      <c r="P19" s="30">
        <f t="shared" si="1"/>
        <v>10</v>
      </c>
      <c r="Q19" s="30">
        <f t="shared" si="1"/>
        <v>15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8"/>
    </row>
    <row r="20" spans="1:25" ht="11.25" thickBot="1" x14ac:dyDescent="0.2">
      <c r="A20" s="31"/>
      <c r="B20" s="32" t="s">
        <v>38</v>
      </c>
      <c r="C20" s="33">
        <f>SUM(A19*C19)/1000</f>
        <v>0.03</v>
      </c>
      <c r="D20" s="33">
        <f>+(A19*D19)/1000</f>
        <v>5.0000000000000001E-3</v>
      </c>
      <c r="E20" s="33">
        <f>+(A19*E19)/1000</f>
        <v>7.0000000000000001E-3</v>
      </c>
      <c r="F20" s="33">
        <f>+(A19*F19)/1000</f>
        <v>0</v>
      </c>
      <c r="G20" s="33">
        <f>+(A19*G19)/1000</f>
        <v>0</v>
      </c>
      <c r="H20" s="33">
        <f>+(A19*H19)/1000</f>
        <v>0</v>
      </c>
      <c r="I20" s="33">
        <f>+(A19*I19)/1000</f>
        <v>0</v>
      </c>
      <c r="J20" s="33">
        <f>+(A19*J19)/1000</f>
        <v>0</v>
      </c>
      <c r="K20" s="33">
        <f>+(A19*K19)/1000</f>
        <v>0.06</v>
      </c>
      <c r="L20" s="33">
        <f>+(A19*L19)/1000</f>
        <v>0</v>
      </c>
      <c r="M20" s="33">
        <f>+(A19*M19)</f>
        <v>0</v>
      </c>
      <c r="N20" s="33">
        <f>+(A19*N19)/1000</f>
        <v>0.1</v>
      </c>
      <c r="O20" s="33">
        <f>+(A19*O19)/1000</f>
        <v>0</v>
      </c>
      <c r="P20" s="33">
        <f>+(A19*P19)/1000</f>
        <v>0.01</v>
      </c>
      <c r="Q20" s="33">
        <f>+(A19*Q19)/1000</f>
        <v>1.4999999999999999E-2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4">
        <f>+(A19*W19)/1000</f>
        <v>0</v>
      </c>
      <c r="X20" s="34">
        <f>+(A19*X19)/1000</f>
        <v>0</v>
      </c>
      <c r="Y20" s="8"/>
    </row>
    <row r="21" spans="1:25" x14ac:dyDescent="0.15">
      <c r="A21" s="106" t="s">
        <v>39</v>
      </c>
      <c r="B21" s="107"/>
      <c r="C21" s="35">
        <f t="shared" ref="C21:X21" si="2">+C20+C18</f>
        <v>0.11</v>
      </c>
      <c r="D21" s="35">
        <f t="shared" si="2"/>
        <v>0.01</v>
      </c>
      <c r="E21" s="35">
        <f t="shared" si="2"/>
        <v>1.4E-2</v>
      </c>
      <c r="F21" s="35">
        <f t="shared" si="2"/>
        <v>1.7999999999999999E-2</v>
      </c>
      <c r="G21" s="35">
        <f t="shared" si="2"/>
        <v>0.05</v>
      </c>
      <c r="H21" s="35">
        <f t="shared" si="2"/>
        <v>2.5000000000000001E-2</v>
      </c>
      <c r="I21" s="35">
        <f t="shared" si="2"/>
        <v>0</v>
      </c>
      <c r="J21" s="35">
        <f t="shared" si="2"/>
        <v>0.02</v>
      </c>
      <c r="K21" s="35">
        <f t="shared" si="2"/>
        <v>0.11</v>
      </c>
      <c r="L21" s="35">
        <f t="shared" si="2"/>
        <v>0.04</v>
      </c>
      <c r="M21" s="35">
        <f t="shared" si="2"/>
        <v>1</v>
      </c>
      <c r="N21" s="35">
        <f t="shared" si="2"/>
        <v>0.13</v>
      </c>
      <c r="O21" s="35">
        <f t="shared" si="2"/>
        <v>5.0000000000000001E-3</v>
      </c>
      <c r="P21" s="35">
        <f t="shared" si="2"/>
        <v>0.01</v>
      </c>
      <c r="Q21" s="35">
        <f t="shared" si="2"/>
        <v>1.4999999999999999E-2</v>
      </c>
      <c r="R21" s="35">
        <f t="shared" si="2"/>
        <v>0.05</v>
      </c>
      <c r="S21" s="35">
        <f t="shared" si="2"/>
        <v>0.08</v>
      </c>
      <c r="T21" s="35">
        <f t="shared" si="2"/>
        <v>7.0000000000000007E-2</v>
      </c>
      <c r="U21" s="35">
        <f t="shared" si="2"/>
        <v>0</v>
      </c>
      <c r="V21" s="35">
        <f t="shared" si="2"/>
        <v>0</v>
      </c>
      <c r="W21" s="36">
        <f t="shared" si="2"/>
        <v>0</v>
      </c>
      <c r="X21" s="36">
        <f t="shared" si="2"/>
        <v>0</v>
      </c>
      <c r="Y21" s="8"/>
    </row>
    <row r="22" spans="1:25" x14ac:dyDescent="0.15">
      <c r="A22" s="99" t="s">
        <v>40</v>
      </c>
      <c r="B22" s="101"/>
      <c r="C22" s="37">
        <v>300</v>
      </c>
      <c r="D22" s="37">
        <v>2850</v>
      </c>
      <c r="E22" s="37">
        <v>2250</v>
      </c>
      <c r="F22" s="37">
        <v>900</v>
      </c>
      <c r="G22" s="37">
        <v>325</v>
      </c>
      <c r="H22" s="37">
        <v>830</v>
      </c>
      <c r="I22" s="37">
        <v>148</v>
      </c>
      <c r="J22" s="37">
        <v>440</v>
      </c>
      <c r="K22" s="37">
        <v>250</v>
      </c>
      <c r="L22" s="37">
        <v>1750</v>
      </c>
      <c r="M22" s="37">
        <v>75</v>
      </c>
      <c r="N22" s="37">
        <v>380</v>
      </c>
      <c r="O22" s="37">
        <v>147</v>
      </c>
      <c r="P22" s="37">
        <v>1050</v>
      </c>
      <c r="Q22" s="37">
        <v>380</v>
      </c>
      <c r="R22" s="37">
        <v>200</v>
      </c>
      <c r="S22" s="37">
        <v>400</v>
      </c>
      <c r="T22" s="37">
        <v>350</v>
      </c>
      <c r="U22" s="37"/>
      <c r="V22" s="37"/>
      <c r="W22" s="38"/>
      <c r="X22" s="38"/>
      <c r="Y22" s="8"/>
    </row>
    <row r="23" spans="1:25" x14ac:dyDescent="0.15">
      <c r="A23" s="40">
        <f>SUM(A17)</f>
        <v>1</v>
      </c>
      <c r="B23" s="41" t="s">
        <v>41</v>
      </c>
      <c r="C23" s="42">
        <f t="shared" ref="C23" si="3">SUM(C18*C22)</f>
        <v>24</v>
      </c>
      <c r="D23" s="42">
        <f t="shared" ref="D23:X23" si="4">SUM(D18*D22)</f>
        <v>14.25</v>
      </c>
      <c r="E23" s="42">
        <f t="shared" si="4"/>
        <v>15.75</v>
      </c>
      <c r="F23" s="42">
        <f t="shared" si="4"/>
        <v>16.2</v>
      </c>
      <c r="G23" s="42">
        <f t="shared" si="4"/>
        <v>16.25</v>
      </c>
      <c r="H23" s="42">
        <f t="shared" si="4"/>
        <v>20.75</v>
      </c>
      <c r="I23" s="42">
        <f t="shared" si="4"/>
        <v>0</v>
      </c>
      <c r="J23" s="42">
        <f t="shared" si="4"/>
        <v>8.8000000000000007</v>
      </c>
      <c r="K23" s="42">
        <f t="shared" si="4"/>
        <v>12.5</v>
      </c>
      <c r="L23" s="42">
        <f t="shared" si="4"/>
        <v>70</v>
      </c>
      <c r="M23" s="42">
        <f t="shared" si="4"/>
        <v>75</v>
      </c>
      <c r="N23" s="42">
        <f t="shared" si="4"/>
        <v>11.4</v>
      </c>
      <c r="O23" s="42">
        <f t="shared" si="4"/>
        <v>0.73499999999999999</v>
      </c>
      <c r="P23" s="42">
        <f t="shared" si="4"/>
        <v>0</v>
      </c>
      <c r="Q23" s="42">
        <f t="shared" si="4"/>
        <v>0</v>
      </c>
      <c r="R23" s="42">
        <f t="shared" si="4"/>
        <v>10</v>
      </c>
      <c r="S23" s="42">
        <f t="shared" si="4"/>
        <v>32</v>
      </c>
      <c r="T23" s="42">
        <f t="shared" si="4"/>
        <v>24.500000000000004</v>
      </c>
      <c r="U23" s="42">
        <f t="shared" si="4"/>
        <v>0</v>
      </c>
      <c r="V23" s="42">
        <f t="shared" si="4"/>
        <v>0</v>
      </c>
      <c r="W23" s="42">
        <f t="shared" si="4"/>
        <v>0</v>
      </c>
      <c r="X23" s="42">
        <f t="shared" si="4"/>
        <v>0</v>
      </c>
      <c r="Y23" s="43">
        <f>SUM(C23:X23)</f>
        <v>352.13499999999999</v>
      </c>
    </row>
    <row r="24" spans="1:25" x14ac:dyDescent="0.15">
      <c r="A24" s="40">
        <f>SUM(A19)</f>
        <v>1</v>
      </c>
      <c r="B24" s="41" t="s">
        <v>41</v>
      </c>
      <c r="C24" s="42">
        <f t="shared" ref="C24:X24" si="5">SUM(C20*C22)</f>
        <v>9</v>
      </c>
      <c r="D24" s="42">
        <f t="shared" si="5"/>
        <v>14.25</v>
      </c>
      <c r="E24" s="42">
        <f t="shared" si="5"/>
        <v>15.75</v>
      </c>
      <c r="F24" s="42">
        <f t="shared" si="5"/>
        <v>0</v>
      </c>
      <c r="G24" s="42">
        <f t="shared" si="5"/>
        <v>0</v>
      </c>
      <c r="H24" s="42">
        <f t="shared" si="5"/>
        <v>0</v>
      </c>
      <c r="I24" s="42">
        <f t="shared" si="5"/>
        <v>0</v>
      </c>
      <c r="J24" s="42">
        <f t="shared" si="5"/>
        <v>0</v>
      </c>
      <c r="K24" s="42">
        <f t="shared" si="5"/>
        <v>15</v>
      </c>
      <c r="L24" s="42">
        <f t="shared" si="5"/>
        <v>0</v>
      </c>
      <c r="M24" s="42">
        <f t="shared" si="5"/>
        <v>0</v>
      </c>
      <c r="N24" s="42">
        <f t="shared" si="5"/>
        <v>38</v>
      </c>
      <c r="O24" s="42">
        <f t="shared" si="5"/>
        <v>0</v>
      </c>
      <c r="P24" s="42">
        <f t="shared" si="5"/>
        <v>10.5</v>
      </c>
      <c r="Q24" s="42">
        <f t="shared" si="5"/>
        <v>5.7</v>
      </c>
      <c r="R24" s="42">
        <f t="shared" si="5"/>
        <v>0</v>
      </c>
      <c r="S24" s="42">
        <f t="shared" si="5"/>
        <v>0</v>
      </c>
      <c r="T24" s="42">
        <f t="shared" si="5"/>
        <v>0</v>
      </c>
      <c r="U24" s="42">
        <f t="shared" si="5"/>
        <v>0</v>
      </c>
      <c r="V24" s="42">
        <f t="shared" si="5"/>
        <v>0</v>
      </c>
      <c r="W24" s="42">
        <f t="shared" si="5"/>
        <v>0</v>
      </c>
      <c r="X24" s="42">
        <f t="shared" si="5"/>
        <v>0</v>
      </c>
      <c r="Y24" s="43">
        <f>SUM(C24:X24)</f>
        <v>108.2</v>
      </c>
    </row>
    <row r="25" spans="1:25" x14ac:dyDescent="0.15">
      <c r="A25" s="108" t="s">
        <v>42</v>
      </c>
      <c r="B25" s="109"/>
      <c r="C25" s="44">
        <f>SUM(C23:C24)</f>
        <v>33</v>
      </c>
      <c r="D25" s="44">
        <f t="shared" ref="D25:W25" si="6">SUM(D23:D24)</f>
        <v>28.5</v>
      </c>
      <c r="E25" s="44">
        <f t="shared" si="6"/>
        <v>31.5</v>
      </c>
      <c r="F25" s="44">
        <f t="shared" si="6"/>
        <v>16.2</v>
      </c>
      <c r="G25" s="44">
        <f t="shared" si="6"/>
        <v>16.25</v>
      </c>
      <c r="H25" s="44">
        <f t="shared" si="6"/>
        <v>20.75</v>
      </c>
      <c r="I25" s="44">
        <f t="shared" si="6"/>
        <v>0</v>
      </c>
      <c r="J25" s="44">
        <f t="shared" si="6"/>
        <v>8.8000000000000007</v>
      </c>
      <c r="K25" s="44">
        <f t="shared" si="6"/>
        <v>27.5</v>
      </c>
      <c r="L25" s="44">
        <f t="shared" si="6"/>
        <v>70</v>
      </c>
      <c r="M25" s="44">
        <f t="shared" si="6"/>
        <v>75</v>
      </c>
      <c r="N25" s="44">
        <f t="shared" si="6"/>
        <v>49.4</v>
      </c>
      <c r="O25" s="44">
        <f t="shared" si="6"/>
        <v>0.73499999999999999</v>
      </c>
      <c r="P25" s="44">
        <f t="shared" si="6"/>
        <v>10.5</v>
      </c>
      <c r="Q25" s="44">
        <f t="shared" si="6"/>
        <v>5.7</v>
      </c>
      <c r="R25" s="44">
        <f t="shared" si="6"/>
        <v>10</v>
      </c>
      <c r="S25" s="44">
        <f t="shared" si="6"/>
        <v>32</v>
      </c>
      <c r="T25" s="44">
        <f t="shared" si="6"/>
        <v>24.500000000000004</v>
      </c>
      <c r="U25" s="44">
        <f t="shared" si="6"/>
        <v>0</v>
      </c>
      <c r="V25" s="44">
        <f t="shared" si="6"/>
        <v>0</v>
      </c>
      <c r="W25" s="44">
        <f t="shared" si="6"/>
        <v>0</v>
      </c>
      <c r="X25" s="58">
        <f t="shared" ref="X25" si="7">+X21*X22</f>
        <v>0</v>
      </c>
      <c r="Y25" s="43">
        <f>SUM(C25:X25)</f>
        <v>460.33499999999998</v>
      </c>
    </row>
    <row r="26" spans="1:25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1:25" s="48" customForma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</row>
    <row r="28" spans="1:25" x14ac:dyDescent="0.15">
      <c r="A28" s="110" t="s">
        <v>43</v>
      </c>
      <c r="B28" s="110"/>
      <c r="C28" s="49"/>
      <c r="H28" s="110" t="s">
        <v>44</v>
      </c>
      <c r="I28" s="110"/>
      <c r="J28" s="110"/>
      <c r="K28" s="110"/>
      <c r="P28" s="110" t="s">
        <v>45</v>
      </c>
      <c r="Q28" s="110"/>
      <c r="R28" s="110"/>
      <c r="S28" s="110"/>
    </row>
    <row r="30" spans="1:25" x14ac:dyDescent="0.15">
      <c r="B30" s="92" t="s">
        <v>0</v>
      </c>
      <c r="C30" s="92"/>
      <c r="D30" s="92"/>
      <c r="E30" s="92"/>
      <c r="F30" s="92"/>
      <c r="G30" s="92"/>
      <c r="H30" s="92"/>
      <c r="I30" s="92"/>
      <c r="J30" s="92"/>
      <c r="L30" s="2"/>
      <c r="M30" s="93" t="s">
        <v>142</v>
      </c>
      <c r="N30" s="93"/>
      <c r="O30" s="93"/>
      <c r="P30" s="93"/>
      <c r="Q30" s="93"/>
      <c r="R30" s="93" t="s">
        <v>110</v>
      </c>
      <c r="S30" s="93"/>
      <c r="T30" s="93"/>
      <c r="U30" s="93"/>
      <c r="V30" s="93"/>
    </row>
    <row r="31" spans="1:25" x14ac:dyDescent="0.15">
      <c r="B31" s="3" t="s">
        <v>3</v>
      </c>
      <c r="C31" s="4">
        <v>1</v>
      </c>
      <c r="D31" s="4">
        <v>1</v>
      </c>
      <c r="E31" s="5"/>
      <c r="F31" s="5"/>
      <c r="G31" s="5"/>
      <c r="H31" s="5"/>
      <c r="I31" s="5"/>
      <c r="J31" s="5"/>
      <c r="P31" s="94" t="s">
        <v>139</v>
      </c>
      <c r="Q31" s="94"/>
      <c r="R31" s="94"/>
      <c r="S31" s="94"/>
      <c r="T31" s="5"/>
      <c r="U31" s="5"/>
      <c r="V31" s="5"/>
    </row>
    <row r="32" spans="1:25" x14ac:dyDescent="0.15">
      <c r="A32" s="95"/>
      <c r="B32" s="96"/>
      <c r="C32" s="99">
        <v>1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1"/>
      <c r="W32" s="7"/>
      <c r="X32" s="7"/>
      <c r="Y32" s="8"/>
    </row>
    <row r="33" spans="1:25" ht="57.75" thickBot="1" x14ac:dyDescent="0.2">
      <c r="A33" s="97"/>
      <c r="B33" s="98"/>
      <c r="C33" s="9" t="s">
        <v>5</v>
      </c>
      <c r="D33" s="11" t="s">
        <v>8</v>
      </c>
      <c r="E33" s="11" t="s">
        <v>7</v>
      </c>
      <c r="F33" s="11" t="s">
        <v>93</v>
      </c>
      <c r="G33" s="11" t="s">
        <v>17</v>
      </c>
      <c r="H33" s="11" t="s">
        <v>15</v>
      </c>
      <c r="I33" s="11" t="s">
        <v>21</v>
      </c>
      <c r="J33" s="11" t="s">
        <v>20</v>
      </c>
      <c r="K33" s="11" t="s">
        <v>49</v>
      </c>
      <c r="L33" s="11" t="s">
        <v>48</v>
      </c>
      <c r="M33" s="11" t="s">
        <v>113</v>
      </c>
      <c r="N33" s="11"/>
      <c r="O33" s="11"/>
      <c r="P33" s="11"/>
      <c r="Q33" s="11"/>
      <c r="R33" s="11"/>
      <c r="S33" s="11"/>
      <c r="T33" s="11"/>
      <c r="U33" s="11"/>
      <c r="V33" s="10"/>
      <c r="W33" s="10"/>
      <c r="X33" s="10"/>
      <c r="Y33" s="8"/>
    </row>
    <row r="34" spans="1:25" x14ac:dyDescent="0.15">
      <c r="A34" s="102" t="s">
        <v>25</v>
      </c>
      <c r="B34" s="14" t="s">
        <v>66</v>
      </c>
      <c r="C34" s="15"/>
      <c r="D34" s="15"/>
      <c r="E34" s="15"/>
      <c r="F34" s="15"/>
      <c r="G34" s="15"/>
      <c r="H34" s="15"/>
      <c r="I34" s="15">
        <v>70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  <c r="W34" s="16"/>
      <c r="X34" s="16"/>
      <c r="Y34" s="8"/>
    </row>
    <row r="35" spans="1:25" x14ac:dyDescent="0.15">
      <c r="A35" s="103"/>
      <c r="B35" s="17" t="s">
        <v>113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>
        <v>30</v>
      </c>
      <c r="N35" s="18"/>
      <c r="O35" s="18"/>
      <c r="P35" s="18"/>
      <c r="Q35" s="18"/>
      <c r="R35" s="18"/>
      <c r="S35" s="18"/>
      <c r="T35" s="18"/>
      <c r="U35" s="18"/>
      <c r="V35" s="19"/>
      <c r="W35" s="19"/>
      <c r="X35" s="19"/>
      <c r="Y35" s="8"/>
    </row>
    <row r="36" spans="1:25" ht="11.25" customHeight="1" x14ac:dyDescent="0.15">
      <c r="A36" s="103"/>
      <c r="B36" s="17" t="s">
        <v>114</v>
      </c>
      <c r="C36" s="18"/>
      <c r="D36" s="18"/>
      <c r="E36" s="18">
        <v>20</v>
      </c>
      <c r="F36" s="18">
        <v>20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8"/>
    </row>
    <row r="37" spans="1:25" ht="11.25" thickBot="1" x14ac:dyDescent="0.2">
      <c r="A37" s="104"/>
      <c r="B37" s="20" t="s">
        <v>5</v>
      </c>
      <c r="C37" s="21">
        <v>70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2"/>
      <c r="W37" s="22"/>
      <c r="X37" s="22"/>
      <c r="Y37" s="8"/>
    </row>
    <row r="38" spans="1:25" x14ac:dyDescent="0.15">
      <c r="A38" s="102" t="s">
        <v>27</v>
      </c>
      <c r="B38" s="14" t="s">
        <v>58</v>
      </c>
      <c r="C38" s="15"/>
      <c r="D38" s="15">
        <v>3</v>
      </c>
      <c r="E38" s="15"/>
      <c r="F38" s="15"/>
      <c r="G38" s="15">
        <v>50</v>
      </c>
      <c r="H38" s="15">
        <v>40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  <c r="W38" s="16"/>
      <c r="X38" s="16"/>
      <c r="Y38" s="8"/>
    </row>
    <row r="39" spans="1:25" x14ac:dyDescent="0.15">
      <c r="A39" s="103"/>
      <c r="B39" s="17" t="s">
        <v>115</v>
      </c>
      <c r="C39" s="18"/>
      <c r="D39" s="18">
        <v>15</v>
      </c>
      <c r="E39" s="18"/>
      <c r="F39" s="18"/>
      <c r="G39" s="18"/>
      <c r="H39" s="18"/>
      <c r="I39" s="18"/>
      <c r="J39" s="18">
        <v>3</v>
      </c>
      <c r="K39" s="18">
        <v>20</v>
      </c>
      <c r="L39" s="18">
        <v>45</v>
      </c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9"/>
      <c r="X39" s="19"/>
      <c r="Y39" s="8"/>
    </row>
    <row r="40" spans="1:25" ht="11.25" customHeight="1" x14ac:dyDescent="0.15">
      <c r="A40" s="103"/>
      <c r="B40" s="17" t="s">
        <v>116</v>
      </c>
      <c r="C40" s="18">
        <v>60</v>
      </c>
      <c r="D40" s="18"/>
      <c r="E40" s="18">
        <v>15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8"/>
    </row>
    <row r="41" spans="1:25" ht="11.25" thickBot="1" x14ac:dyDescent="0.2">
      <c r="A41" s="104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2"/>
      <c r="Y41" s="8"/>
    </row>
    <row r="42" spans="1:25" x14ac:dyDescent="0.15">
      <c r="A42" s="102" t="s">
        <v>31</v>
      </c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2"/>
      <c r="W42" s="52"/>
      <c r="X42" s="52"/>
      <c r="Y42" s="8"/>
    </row>
    <row r="43" spans="1:25" x14ac:dyDescent="0.15">
      <c r="A43" s="103"/>
      <c r="B43" s="5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4"/>
      <c r="W43" s="54"/>
      <c r="X43" s="54"/>
      <c r="Y43" s="8"/>
    </row>
    <row r="44" spans="1:25" ht="11.25" customHeight="1" x14ac:dyDescent="0.15">
      <c r="A44" s="103"/>
      <c r="B44" s="5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4"/>
      <c r="W44" s="54"/>
      <c r="X44" s="54"/>
      <c r="Y44" s="8"/>
    </row>
    <row r="45" spans="1:25" ht="11.25" thickBot="1" x14ac:dyDescent="0.2">
      <c r="A45" s="105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7"/>
      <c r="W45" s="57"/>
      <c r="X45" s="57"/>
      <c r="Y45" s="8"/>
    </row>
    <row r="46" spans="1:25" ht="11.25" thickBot="1" x14ac:dyDescent="0.2">
      <c r="A46" s="24">
        <f>SUM(C31)</f>
        <v>1</v>
      </c>
      <c r="B46" s="25" t="s">
        <v>73</v>
      </c>
      <c r="C46" s="26">
        <f>SUM(C34:C37)</f>
        <v>70</v>
      </c>
      <c r="D46" s="26">
        <f t="shared" ref="D46:X46" si="8">SUM(D34:D37)</f>
        <v>0</v>
      </c>
      <c r="E46" s="26">
        <f t="shared" si="8"/>
        <v>20</v>
      </c>
      <c r="F46" s="26">
        <f t="shared" si="8"/>
        <v>20</v>
      </c>
      <c r="G46" s="26">
        <f t="shared" si="8"/>
        <v>0</v>
      </c>
      <c r="H46" s="26">
        <f t="shared" si="8"/>
        <v>0</v>
      </c>
      <c r="I46" s="26">
        <f t="shared" si="8"/>
        <v>70</v>
      </c>
      <c r="J46" s="26">
        <f t="shared" si="8"/>
        <v>0</v>
      </c>
      <c r="K46" s="26">
        <f t="shared" si="8"/>
        <v>0</v>
      </c>
      <c r="L46" s="26">
        <f t="shared" si="8"/>
        <v>0</v>
      </c>
      <c r="M46" s="26">
        <f t="shared" si="8"/>
        <v>30</v>
      </c>
      <c r="N46" s="26">
        <f t="shared" si="8"/>
        <v>0</v>
      </c>
      <c r="O46" s="26">
        <f t="shared" si="8"/>
        <v>0</v>
      </c>
      <c r="P46" s="26">
        <f t="shared" si="8"/>
        <v>0</v>
      </c>
      <c r="Q46" s="26">
        <f t="shared" si="8"/>
        <v>0</v>
      </c>
      <c r="R46" s="26">
        <f t="shared" si="8"/>
        <v>0</v>
      </c>
      <c r="S46" s="26">
        <f t="shared" si="8"/>
        <v>0</v>
      </c>
      <c r="T46" s="26">
        <f t="shared" si="8"/>
        <v>0</v>
      </c>
      <c r="U46" s="26">
        <f t="shared" si="8"/>
        <v>0</v>
      </c>
      <c r="V46" s="26">
        <f t="shared" si="8"/>
        <v>0</v>
      </c>
      <c r="W46" s="26">
        <f t="shared" si="8"/>
        <v>0</v>
      </c>
      <c r="X46" s="26">
        <f t="shared" si="8"/>
        <v>0</v>
      </c>
      <c r="Y46" s="8"/>
    </row>
    <row r="47" spans="1:25" x14ac:dyDescent="0.15">
      <c r="A47" s="27"/>
      <c r="B47" s="28" t="s">
        <v>74</v>
      </c>
      <c r="C47" s="29">
        <f>SUM(A46*C46)/1000</f>
        <v>7.0000000000000007E-2</v>
      </c>
      <c r="D47" s="29">
        <f>+(A46*D46)/1000</f>
        <v>0</v>
      </c>
      <c r="E47" s="29">
        <f>+(A46*E46)/1000</f>
        <v>0.02</v>
      </c>
      <c r="F47" s="29">
        <f>+(A46*F46)/1000</f>
        <v>0.02</v>
      </c>
      <c r="G47" s="29">
        <f>+(A46*G46)/1000</f>
        <v>0</v>
      </c>
      <c r="H47" s="29">
        <f>+(A46*H46)/1000</f>
        <v>0</v>
      </c>
      <c r="I47" s="29">
        <f>+(A46*I46)/1000</f>
        <v>7.0000000000000007E-2</v>
      </c>
      <c r="J47" s="29">
        <f>+(A46*J46)/1000</f>
        <v>0</v>
      </c>
      <c r="K47" s="29">
        <f>+(A46*K46)/1000</f>
        <v>0</v>
      </c>
      <c r="L47" s="29">
        <f>+(A46*L46)/1000</f>
        <v>0</v>
      </c>
      <c r="M47" s="29">
        <f>+(A46*M46)/1000</f>
        <v>0.03</v>
      </c>
      <c r="N47" s="29">
        <f>+(A46*N46)/1000</f>
        <v>0</v>
      </c>
      <c r="O47" s="29">
        <f>+(A46*O46)</f>
        <v>0</v>
      </c>
      <c r="P47" s="29">
        <f>+(A46*P46)/1000</f>
        <v>0</v>
      </c>
      <c r="Q47" s="29">
        <f>+(A46*Q46)/1000</f>
        <v>0</v>
      </c>
      <c r="R47" s="29">
        <f>+(A46*R46)/1000</f>
        <v>0</v>
      </c>
      <c r="S47" s="29">
        <f>+(A46*S46)/1000</f>
        <v>0</v>
      </c>
      <c r="T47" s="29">
        <f>+(A46*T46)/1000</f>
        <v>0</v>
      </c>
      <c r="U47" s="29">
        <f>+(A46*U46)/1000</f>
        <v>0</v>
      </c>
      <c r="V47" s="29">
        <f>+(A46*V46)/1000</f>
        <v>0</v>
      </c>
      <c r="W47" s="29">
        <f>+(A46*W46)/1000</f>
        <v>0</v>
      </c>
      <c r="X47" s="29">
        <f>+(A46*X46)/1000</f>
        <v>0</v>
      </c>
      <c r="Y47" s="8"/>
    </row>
    <row r="48" spans="1:25" x14ac:dyDescent="0.15">
      <c r="A48" s="24">
        <f>SUM(D31)</f>
        <v>1</v>
      </c>
      <c r="B48" s="28" t="s">
        <v>75</v>
      </c>
      <c r="C48" s="30">
        <f>SUM(C38:C41)</f>
        <v>60</v>
      </c>
      <c r="D48" s="30">
        <f t="shared" ref="D48:X48" si="9">SUM(D38:D41)</f>
        <v>18</v>
      </c>
      <c r="E48" s="30">
        <f t="shared" si="9"/>
        <v>15</v>
      </c>
      <c r="F48" s="30">
        <f t="shared" si="9"/>
        <v>0</v>
      </c>
      <c r="G48" s="30">
        <f t="shared" si="9"/>
        <v>50</v>
      </c>
      <c r="H48" s="30">
        <f t="shared" si="9"/>
        <v>40</v>
      </c>
      <c r="I48" s="30">
        <f t="shared" si="9"/>
        <v>0</v>
      </c>
      <c r="J48" s="30">
        <f t="shared" si="9"/>
        <v>3</v>
      </c>
      <c r="K48" s="30">
        <f t="shared" si="9"/>
        <v>20</v>
      </c>
      <c r="L48" s="30">
        <f t="shared" si="9"/>
        <v>45</v>
      </c>
      <c r="M48" s="30">
        <f t="shared" si="9"/>
        <v>0</v>
      </c>
      <c r="N48" s="30">
        <f t="shared" si="9"/>
        <v>0</v>
      </c>
      <c r="O48" s="30">
        <f t="shared" si="9"/>
        <v>0</v>
      </c>
      <c r="P48" s="30">
        <f t="shared" si="9"/>
        <v>0</v>
      </c>
      <c r="Q48" s="30">
        <f t="shared" si="9"/>
        <v>0</v>
      </c>
      <c r="R48" s="30">
        <f t="shared" si="9"/>
        <v>0</v>
      </c>
      <c r="S48" s="30">
        <f t="shared" si="9"/>
        <v>0</v>
      </c>
      <c r="T48" s="30">
        <f t="shared" si="9"/>
        <v>0</v>
      </c>
      <c r="U48" s="30">
        <f t="shared" si="9"/>
        <v>0</v>
      </c>
      <c r="V48" s="30">
        <f t="shared" si="9"/>
        <v>0</v>
      </c>
      <c r="W48" s="30">
        <f t="shared" si="9"/>
        <v>0</v>
      </c>
      <c r="X48" s="30">
        <f t="shared" si="9"/>
        <v>0</v>
      </c>
      <c r="Y48" s="8"/>
    </row>
    <row r="49" spans="1:25" ht="11.25" thickBot="1" x14ac:dyDescent="0.2">
      <c r="A49" s="31"/>
      <c r="B49" s="32" t="s">
        <v>76</v>
      </c>
      <c r="C49" s="33">
        <f>SUM(A48*C48)/1000</f>
        <v>0.06</v>
      </c>
      <c r="D49" s="33">
        <f>+(A48*D48)/1000</f>
        <v>1.7999999999999999E-2</v>
      </c>
      <c r="E49" s="33">
        <f>+(A48*E48)/1000</f>
        <v>1.4999999999999999E-2</v>
      </c>
      <c r="F49" s="33">
        <f>+(A48*F48)/1000</f>
        <v>0</v>
      </c>
      <c r="G49" s="33">
        <f>+(A48*G48)/1000</f>
        <v>0.05</v>
      </c>
      <c r="H49" s="33">
        <f>+(A48*H48)/1000</f>
        <v>0.04</v>
      </c>
      <c r="I49" s="33">
        <f>+(A48*I48)/1000</f>
        <v>0</v>
      </c>
      <c r="J49" s="33">
        <f>+(A48*J48)/1000</f>
        <v>3.0000000000000001E-3</v>
      </c>
      <c r="K49" s="33">
        <f>+(A48*K48)/1000</f>
        <v>0.02</v>
      </c>
      <c r="L49" s="33">
        <f>+(A48*L48)/1000</f>
        <v>4.4999999999999998E-2</v>
      </c>
      <c r="M49" s="33">
        <f>+(A48*M48)/1000</f>
        <v>0</v>
      </c>
      <c r="N49" s="33">
        <f>+(A48*N48)/1000</f>
        <v>0</v>
      </c>
      <c r="O49" s="33">
        <f>+(A48*O48)/1000</f>
        <v>0</v>
      </c>
      <c r="P49" s="33">
        <f>+(A48*P48)/1000</f>
        <v>0</v>
      </c>
      <c r="Q49" s="33">
        <f>+(A48*Q48)/1000</f>
        <v>0</v>
      </c>
      <c r="R49" s="33">
        <f>+(A48*R48)/1000</f>
        <v>0</v>
      </c>
      <c r="S49" s="33">
        <f>+(A48*S48)/1000</f>
        <v>0</v>
      </c>
      <c r="T49" s="33">
        <f>+(A48*T48)/1000</f>
        <v>0</v>
      </c>
      <c r="U49" s="33">
        <f>+(A48*U48)/1000</f>
        <v>0</v>
      </c>
      <c r="V49" s="34">
        <f>+(A48*V48)/1000</f>
        <v>0</v>
      </c>
      <c r="W49" s="34">
        <f>+(A48*W48)/1000</f>
        <v>0</v>
      </c>
      <c r="X49" s="34">
        <f>+(A48*X48)/1000</f>
        <v>0</v>
      </c>
      <c r="Y49" s="8"/>
    </row>
    <row r="50" spans="1:25" x14ac:dyDescent="0.15">
      <c r="A50" s="106" t="s">
        <v>39</v>
      </c>
      <c r="B50" s="107"/>
      <c r="C50" s="35">
        <f>+C49+C47</f>
        <v>0.13</v>
      </c>
      <c r="D50" s="35">
        <f t="shared" ref="D50:X50" si="10">+D49+D47</f>
        <v>1.7999999999999999E-2</v>
      </c>
      <c r="E50" s="35">
        <f t="shared" si="10"/>
        <v>3.5000000000000003E-2</v>
      </c>
      <c r="F50" s="35">
        <f t="shared" si="10"/>
        <v>0.02</v>
      </c>
      <c r="G50" s="35">
        <f t="shared" si="10"/>
        <v>0.05</v>
      </c>
      <c r="H50" s="35">
        <f t="shared" si="10"/>
        <v>0.04</v>
      </c>
      <c r="I50" s="35">
        <f t="shared" si="10"/>
        <v>7.0000000000000007E-2</v>
      </c>
      <c r="J50" s="35">
        <f t="shared" si="10"/>
        <v>3.0000000000000001E-3</v>
      </c>
      <c r="K50" s="35">
        <f t="shared" si="10"/>
        <v>0.02</v>
      </c>
      <c r="L50" s="35">
        <f t="shared" si="10"/>
        <v>4.4999999999999998E-2</v>
      </c>
      <c r="M50" s="35">
        <f t="shared" si="10"/>
        <v>0.03</v>
      </c>
      <c r="N50" s="35">
        <f t="shared" si="10"/>
        <v>0</v>
      </c>
      <c r="O50" s="35">
        <f t="shared" si="10"/>
        <v>0</v>
      </c>
      <c r="P50" s="35">
        <f t="shared" si="10"/>
        <v>0</v>
      </c>
      <c r="Q50" s="35">
        <f t="shared" si="10"/>
        <v>0</v>
      </c>
      <c r="R50" s="35">
        <f t="shared" si="10"/>
        <v>0</v>
      </c>
      <c r="S50" s="35">
        <f t="shared" si="10"/>
        <v>0</v>
      </c>
      <c r="T50" s="35">
        <f t="shared" si="10"/>
        <v>0</v>
      </c>
      <c r="U50" s="35">
        <f t="shared" si="10"/>
        <v>0</v>
      </c>
      <c r="V50" s="36">
        <f t="shared" si="10"/>
        <v>0</v>
      </c>
      <c r="W50" s="36">
        <f t="shared" si="10"/>
        <v>0</v>
      </c>
      <c r="X50" s="36">
        <f t="shared" si="10"/>
        <v>0</v>
      </c>
      <c r="Y50" s="8"/>
    </row>
    <row r="51" spans="1:25" x14ac:dyDescent="0.15">
      <c r="A51" s="99" t="s">
        <v>40</v>
      </c>
      <c r="B51" s="101"/>
      <c r="C51" s="37">
        <v>300</v>
      </c>
      <c r="D51" s="37">
        <v>900</v>
      </c>
      <c r="E51" s="37">
        <v>2250</v>
      </c>
      <c r="F51" s="37">
        <v>1250</v>
      </c>
      <c r="G51" s="37">
        <v>250</v>
      </c>
      <c r="H51" s="37">
        <v>200</v>
      </c>
      <c r="I51" s="37">
        <v>350</v>
      </c>
      <c r="J51" s="37">
        <v>147</v>
      </c>
      <c r="K51" s="37">
        <v>3000</v>
      </c>
      <c r="L51" s="37">
        <v>830</v>
      </c>
      <c r="M51" s="37">
        <v>1150</v>
      </c>
      <c r="N51" s="37"/>
      <c r="O51" s="37"/>
      <c r="P51" s="37"/>
      <c r="Q51" s="37"/>
      <c r="R51" s="37"/>
      <c r="S51" s="37"/>
      <c r="T51" s="37"/>
      <c r="U51" s="37"/>
      <c r="V51" s="38"/>
      <c r="W51" s="38"/>
      <c r="X51" s="38"/>
      <c r="Y51" s="8"/>
    </row>
    <row r="52" spans="1:25" x14ac:dyDescent="0.15">
      <c r="A52" s="40">
        <f>SUM(A46)</f>
        <v>1</v>
      </c>
      <c r="B52" s="41" t="s">
        <v>41</v>
      </c>
      <c r="C52" s="42">
        <f>SUM(C47*C51)</f>
        <v>21.000000000000004</v>
      </c>
      <c r="D52" s="42">
        <f>SUM(D47*D51)</f>
        <v>0</v>
      </c>
      <c r="E52" s="42">
        <f t="shared" ref="E52:X52" si="11">SUM(E47*E51)</f>
        <v>45</v>
      </c>
      <c r="F52" s="42">
        <f t="shared" si="11"/>
        <v>25</v>
      </c>
      <c r="G52" s="42">
        <f t="shared" si="11"/>
        <v>0</v>
      </c>
      <c r="H52" s="42">
        <f t="shared" si="11"/>
        <v>0</v>
      </c>
      <c r="I52" s="42">
        <f t="shared" si="11"/>
        <v>24.500000000000004</v>
      </c>
      <c r="J52" s="42">
        <f t="shared" si="11"/>
        <v>0</v>
      </c>
      <c r="K52" s="42">
        <f t="shared" si="11"/>
        <v>0</v>
      </c>
      <c r="L52" s="42">
        <f t="shared" si="11"/>
        <v>0</v>
      </c>
      <c r="M52" s="42">
        <f t="shared" si="11"/>
        <v>34.5</v>
      </c>
      <c r="N52" s="42">
        <f t="shared" si="11"/>
        <v>0</v>
      </c>
      <c r="O52" s="42">
        <f t="shared" si="11"/>
        <v>0</v>
      </c>
      <c r="P52" s="42">
        <f t="shared" si="11"/>
        <v>0</v>
      </c>
      <c r="Q52" s="42">
        <f t="shared" si="11"/>
        <v>0</v>
      </c>
      <c r="R52" s="42">
        <f t="shared" si="11"/>
        <v>0</v>
      </c>
      <c r="S52" s="42">
        <f t="shared" si="11"/>
        <v>0</v>
      </c>
      <c r="T52" s="42">
        <f t="shared" si="11"/>
        <v>0</v>
      </c>
      <c r="U52" s="42">
        <f t="shared" si="11"/>
        <v>0</v>
      </c>
      <c r="V52" s="42">
        <f t="shared" si="11"/>
        <v>0</v>
      </c>
      <c r="W52" s="42">
        <f t="shared" si="11"/>
        <v>0</v>
      </c>
      <c r="X52" s="42">
        <f t="shared" si="11"/>
        <v>0</v>
      </c>
      <c r="Y52" s="43">
        <f>SUM(C52:X52)</f>
        <v>150</v>
      </c>
    </row>
    <row r="53" spans="1:25" x14ac:dyDescent="0.15">
      <c r="A53" s="40">
        <f>SUM(A48)</f>
        <v>1</v>
      </c>
      <c r="B53" s="41" t="s">
        <v>41</v>
      </c>
      <c r="C53" s="42">
        <f>SUM(C49*C51)</f>
        <v>18</v>
      </c>
      <c r="D53" s="42">
        <f>SUM(D49*D51)</f>
        <v>16.2</v>
      </c>
      <c r="E53" s="42">
        <f t="shared" ref="E53:X53" si="12">SUM(E49*E51)</f>
        <v>33.75</v>
      </c>
      <c r="F53" s="42">
        <f t="shared" si="12"/>
        <v>0</v>
      </c>
      <c r="G53" s="42">
        <f t="shared" si="12"/>
        <v>12.5</v>
      </c>
      <c r="H53" s="42">
        <f t="shared" si="12"/>
        <v>8</v>
      </c>
      <c r="I53" s="42">
        <f t="shared" si="12"/>
        <v>0</v>
      </c>
      <c r="J53" s="42">
        <f t="shared" si="12"/>
        <v>0.441</v>
      </c>
      <c r="K53" s="42">
        <f t="shared" si="12"/>
        <v>60</v>
      </c>
      <c r="L53" s="42">
        <f t="shared" si="12"/>
        <v>37.35</v>
      </c>
      <c r="M53" s="42">
        <f t="shared" si="12"/>
        <v>0</v>
      </c>
      <c r="N53" s="42">
        <f t="shared" si="12"/>
        <v>0</v>
      </c>
      <c r="O53" s="42">
        <f t="shared" si="12"/>
        <v>0</v>
      </c>
      <c r="P53" s="42">
        <f t="shared" si="12"/>
        <v>0</v>
      </c>
      <c r="Q53" s="42">
        <f t="shared" si="12"/>
        <v>0</v>
      </c>
      <c r="R53" s="42">
        <f t="shared" si="12"/>
        <v>0</v>
      </c>
      <c r="S53" s="42">
        <f t="shared" si="12"/>
        <v>0</v>
      </c>
      <c r="T53" s="42">
        <f t="shared" si="12"/>
        <v>0</v>
      </c>
      <c r="U53" s="42">
        <f t="shared" si="12"/>
        <v>0</v>
      </c>
      <c r="V53" s="42">
        <f t="shared" si="12"/>
        <v>0</v>
      </c>
      <c r="W53" s="42">
        <f t="shared" si="12"/>
        <v>0</v>
      </c>
      <c r="X53" s="42">
        <f t="shared" si="12"/>
        <v>0</v>
      </c>
      <c r="Y53" s="43">
        <f>SUM(C53:X53)</f>
        <v>186.24100000000001</v>
      </c>
    </row>
    <row r="54" spans="1:25" x14ac:dyDescent="0.15">
      <c r="A54" s="108" t="s">
        <v>42</v>
      </c>
      <c r="B54" s="109"/>
      <c r="C54" s="44">
        <f>SUM(C52:C53)</f>
        <v>39</v>
      </c>
      <c r="D54" s="44">
        <f t="shared" ref="D54:X54" si="13">+D50*D51</f>
        <v>16.2</v>
      </c>
      <c r="E54" s="44">
        <f t="shared" si="13"/>
        <v>78.750000000000014</v>
      </c>
      <c r="F54" s="44">
        <f t="shared" si="13"/>
        <v>25</v>
      </c>
      <c r="G54" s="44">
        <f t="shared" si="13"/>
        <v>12.5</v>
      </c>
      <c r="H54" s="44">
        <f t="shared" si="13"/>
        <v>8</v>
      </c>
      <c r="I54" s="44">
        <f t="shared" si="13"/>
        <v>24.500000000000004</v>
      </c>
      <c r="J54" s="44">
        <f t="shared" si="13"/>
        <v>0.441</v>
      </c>
      <c r="K54" s="44">
        <f t="shared" si="13"/>
        <v>60</v>
      </c>
      <c r="L54" s="44">
        <f t="shared" si="13"/>
        <v>37.35</v>
      </c>
      <c r="M54" s="44">
        <f t="shared" si="13"/>
        <v>34.5</v>
      </c>
      <c r="N54" s="44">
        <f t="shared" si="13"/>
        <v>0</v>
      </c>
      <c r="O54" s="44">
        <f t="shared" si="13"/>
        <v>0</v>
      </c>
      <c r="P54" s="44">
        <f t="shared" si="13"/>
        <v>0</v>
      </c>
      <c r="Q54" s="44">
        <f t="shared" si="13"/>
        <v>0</v>
      </c>
      <c r="R54" s="44">
        <f t="shared" si="13"/>
        <v>0</v>
      </c>
      <c r="S54" s="44">
        <f t="shared" si="13"/>
        <v>0</v>
      </c>
      <c r="T54" s="44">
        <f t="shared" si="13"/>
        <v>0</v>
      </c>
      <c r="U54" s="44">
        <f t="shared" si="13"/>
        <v>0</v>
      </c>
      <c r="V54" s="58">
        <f t="shared" si="13"/>
        <v>0</v>
      </c>
      <c r="W54" s="58">
        <f t="shared" si="13"/>
        <v>0</v>
      </c>
      <c r="X54" s="58">
        <f t="shared" si="13"/>
        <v>0</v>
      </c>
      <c r="Y54" s="43">
        <f>SUM(C54:X54)</f>
        <v>336.24100000000004</v>
      </c>
    </row>
    <row r="55" spans="1:25" x14ac:dyDescent="0.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6"/>
    </row>
    <row r="56" spans="1:25" x14ac:dyDescent="0.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6"/>
    </row>
    <row r="57" spans="1:25" x14ac:dyDescent="0.15">
      <c r="A57" s="110" t="s">
        <v>43</v>
      </c>
      <c r="B57" s="110"/>
      <c r="C57" s="49"/>
      <c r="H57" s="110" t="s">
        <v>44</v>
      </c>
      <c r="I57" s="110"/>
      <c r="J57" s="110"/>
      <c r="K57" s="110"/>
      <c r="P57" s="110" t="s">
        <v>45</v>
      </c>
      <c r="Q57" s="110"/>
      <c r="R57" s="110"/>
      <c r="S57" s="110"/>
    </row>
    <row r="58" spans="1:25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6"/>
    </row>
    <row r="59" spans="1:25" x14ac:dyDescent="0.15">
      <c r="A59" s="110" t="s">
        <v>43</v>
      </c>
      <c r="B59" s="110"/>
      <c r="C59" s="49"/>
      <c r="H59" s="110" t="s">
        <v>44</v>
      </c>
      <c r="I59" s="110"/>
      <c r="J59" s="110"/>
      <c r="K59" s="110"/>
      <c r="P59" s="110" t="s">
        <v>45</v>
      </c>
      <c r="Q59" s="110"/>
      <c r="R59" s="110"/>
      <c r="S59" s="110"/>
    </row>
  </sheetData>
  <mergeCells count="33">
    <mergeCell ref="B1:J1"/>
    <mergeCell ref="M1:Q1"/>
    <mergeCell ref="R1:V1"/>
    <mergeCell ref="P2:S2"/>
    <mergeCell ref="A3:B4"/>
    <mergeCell ref="C3:V3"/>
    <mergeCell ref="A28:B28"/>
    <mergeCell ref="H28:K28"/>
    <mergeCell ref="P28:S28"/>
    <mergeCell ref="A5:A8"/>
    <mergeCell ref="A9:A12"/>
    <mergeCell ref="A13:A16"/>
    <mergeCell ref="A21:B21"/>
    <mergeCell ref="A22:B22"/>
    <mergeCell ref="A25:B25"/>
    <mergeCell ref="A54:B54"/>
    <mergeCell ref="A59:B59"/>
    <mergeCell ref="H59:K59"/>
    <mergeCell ref="P59:S59"/>
    <mergeCell ref="A57:B57"/>
    <mergeCell ref="H57:K57"/>
    <mergeCell ref="P57:S57"/>
    <mergeCell ref="A34:A37"/>
    <mergeCell ref="A38:A41"/>
    <mergeCell ref="A42:A45"/>
    <mergeCell ref="A50:B50"/>
    <mergeCell ref="A51:B51"/>
    <mergeCell ref="B30:J30"/>
    <mergeCell ref="M30:Q30"/>
    <mergeCell ref="R30:V30"/>
    <mergeCell ref="P31:S31"/>
    <mergeCell ref="A32:B33"/>
    <mergeCell ref="C32:V3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0"/>
  <sheetViews>
    <sheetView topLeftCell="A16" workbookViewId="0">
      <selection activeCell="AC59" sqref="AC59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2" spans="1:25" x14ac:dyDescent="0.15">
      <c r="B2" s="92" t="s">
        <v>0</v>
      </c>
      <c r="C2" s="92"/>
      <c r="D2" s="92"/>
      <c r="E2" s="92"/>
      <c r="F2" s="92"/>
      <c r="G2" s="92"/>
      <c r="H2" s="92"/>
      <c r="I2" s="92"/>
      <c r="J2" s="92"/>
      <c r="L2" s="2"/>
      <c r="M2" s="93" t="s">
        <v>217</v>
      </c>
      <c r="N2" s="93"/>
      <c r="O2" s="93"/>
      <c r="P2" s="93"/>
      <c r="Q2" s="93"/>
      <c r="R2" s="93" t="s">
        <v>2</v>
      </c>
      <c r="S2" s="93"/>
      <c r="T2" s="93"/>
      <c r="U2" s="93"/>
      <c r="V2" s="93"/>
    </row>
    <row r="3" spans="1:25" x14ac:dyDescent="0.15">
      <c r="B3" s="3" t="s">
        <v>3</v>
      </c>
      <c r="C3" s="4">
        <v>1</v>
      </c>
      <c r="D3" s="4">
        <v>1</v>
      </c>
      <c r="E3" s="5"/>
      <c r="F3" s="5"/>
      <c r="G3" s="5"/>
      <c r="H3" s="5"/>
      <c r="I3" s="5"/>
      <c r="J3" s="5"/>
      <c r="P3" s="94" t="s">
        <v>229</v>
      </c>
      <c r="Q3" s="94"/>
      <c r="R3" s="94"/>
      <c r="S3" s="94"/>
      <c r="T3" s="5"/>
      <c r="U3" s="5"/>
      <c r="V3" s="5"/>
    </row>
    <row r="4" spans="1:25" x14ac:dyDescent="0.15">
      <c r="A4" s="95"/>
      <c r="B4" s="96"/>
      <c r="C4" s="99" t="s">
        <v>4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1"/>
      <c r="W4" s="7"/>
      <c r="X4" s="7"/>
      <c r="Y4" s="8"/>
    </row>
    <row r="5" spans="1:25" ht="43.5" thickBot="1" x14ac:dyDescent="0.2">
      <c r="A5" s="97"/>
      <c r="B5" s="98"/>
      <c r="C5" s="9" t="s">
        <v>5</v>
      </c>
      <c r="D5" s="10" t="s">
        <v>6</v>
      </c>
      <c r="E5" s="11" t="s">
        <v>7</v>
      </c>
      <c r="F5" s="11" t="s">
        <v>8</v>
      </c>
      <c r="G5" s="11" t="s">
        <v>19</v>
      </c>
      <c r="H5" s="11" t="s">
        <v>13</v>
      </c>
      <c r="I5" s="12" t="s">
        <v>9</v>
      </c>
      <c r="J5" s="11" t="s">
        <v>12</v>
      </c>
      <c r="K5" s="11" t="s">
        <v>23</v>
      </c>
      <c r="L5" s="11" t="s">
        <v>47</v>
      </c>
      <c r="M5" s="11" t="s">
        <v>49</v>
      </c>
      <c r="N5" s="12" t="s">
        <v>185</v>
      </c>
      <c r="O5" s="11" t="s">
        <v>61</v>
      </c>
      <c r="P5" s="11" t="s">
        <v>18</v>
      </c>
      <c r="Q5" s="11" t="s">
        <v>162</v>
      </c>
      <c r="R5" s="11" t="s">
        <v>21</v>
      </c>
      <c r="S5" s="11" t="s">
        <v>20</v>
      </c>
      <c r="T5" s="11" t="s">
        <v>11</v>
      </c>
      <c r="U5" s="12"/>
      <c r="V5" s="13"/>
      <c r="W5" s="10"/>
      <c r="X5" s="10"/>
      <c r="Y5" s="8"/>
    </row>
    <row r="6" spans="1:25" x14ac:dyDescent="0.15">
      <c r="A6" s="102" t="s">
        <v>25</v>
      </c>
      <c r="B6" s="14" t="s">
        <v>66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>
        <v>70</v>
      </c>
      <c r="R6" s="15">
        <v>70</v>
      </c>
      <c r="S6" s="15"/>
      <c r="T6" s="15"/>
      <c r="U6" s="15"/>
      <c r="V6" s="16"/>
      <c r="W6" s="16"/>
      <c r="X6" s="16"/>
      <c r="Y6" s="8"/>
    </row>
    <row r="7" spans="1:25" x14ac:dyDescent="0.15">
      <c r="A7" s="103"/>
      <c r="B7" s="17" t="s">
        <v>102</v>
      </c>
      <c r="C7" s="18"/>
      <c r="D7" s="18">
        <v>5</v>
      </c>
      <c r="E7" s="18"/>
      <c r="F7" s="18"/>
      <c r="G7" s="18"/>
      <c r="H7" s="18"/>
      <c r="I7" s="18">
        <v>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8"/>
    </row>
    <row r="8" spans="1:25" x14ac:dyDescent="0.15">
      <c r="A8" s="103"/>
      <c r="B8" s="17" t="s">
        <v>191</v>
      </c>
      <c r="C8" s="18"/>
      <c r="D8" s="18"/>
      <c r="E8" s="18">
        <v>7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/>
      <c r="W8" s="19"/>
      <c r="X8" s="19"/>
      <c r="Y8" s="8"/>
    </row>
    <row r="9" spans="1:25" ht="11.25" thickBot="1" x14ac:dyDescent="0.2">
      <c r="A9" s="104"/>
      <c r="B9" s="20" t="s">
        <v>5</v>
      </c>
      <c r="C9" s="21">
        <v>40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2"/>
      <c r="X9" s="22"/>
      <c r="Y9" s="8"/>
    </row>
    <row r="10" spans="1:25" x14ac:dyDescent="0.15">
      <c r="A10" s="102" t="s">
        <v>27</v>
      </c>
      <c r="B10" s="14" t="s">
        <v>183</v>
      </c>
      <c r="C10" s="15"/>
      <c r="D10" s="15"/>
      <c r="E10" s="15"/>
      <c r="F10" s="15"/>
      <c r="G10" s="15"/>
      <c r="H10" s="15"/>
      <c r="I10" s="15"/>
      <c r="J10" s="15">
        <v>30</v>
      </c>
      <c r="K10" s="15"/>
      <c r="L10" s="15"/>
      <c r="M10" s="15"/>
      <c r="N10" s="15"/>
      <c r="O10" s="15">
        <v>40</v>
      </c>
      <c r="P10" s="15"/>
      <c r="Q10" s="15"/>
      <c r="R10" s="15"/>
      <c r="S10" s="15"/>
      <c r="T10" s="15"/>
      <c r="U10" s="15"/>
      <c r="V10" s="16"/>
      <c r="W10" s="16"/>
      <c r="X10" s="16"/>
      <c r="Y10" s="8"/>
    </row>
    <row r="11" spans="1:25" x14ac:dyDescent="0.15">
      <c r="A11" s="103"/>
      <c r="B11" s="23" t="s">
        <v>184</v>
      </c>
      <c r="C11" s="18"/>
      <c r="D11" s="18">
        <v>8</v>
      </c>
      <c r="E11" s="18"/>
      <c r="F11" s="18"/>
      <c r="G11" s="18"/>
      <c r="H11" s="18"/>
      <c r="I11" s="18"/>
      <c r="J11" s="18">
        <v>5</v>
      </c>
      <c r="K11" s="18">
        <v>7</v>
      </c>
      <c r="L11" s="18">
        <v>3</v>
      </c>
      <c r="M11" s="18">
        <v>40</v>
      </c>
      <c r="N11" s="18">
        <v>25</v>
      </c>
      <c r="O11" s="18"/>
      <c r="P11" s="18"/>
      <c r="Q11" s="18"/>
      <c r="R11" s="18"/>
      <c r="S11" s="18">
        <v>5</v>
      </c>
      <c r="T11" s="18">
        <v>30</v>
      </c>
      <c r="U11" s="18"/>
      <c r="V11" s="19"/>
      <c r="W11" s="19"/>
      <c r="X11" s="19"/>
      <c r="Y11" s="8"/>
    </row>
    <row r="12" spans="1:25" x14ac:dyDescent="0.15">
      <c r="A12" s="103"/>
      <c r="B12" s="23" t="s">
        <v>7</v>
      </c>
      <c r="C12" s="18"/>
      <c r="D12" s="18"/>
      <c r="E12" s="18">
        <v>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19"/>
      <c r="X12" s="19"/>
      <c r="Y12" s="8"/>
    </row>
    <row r="13" spans="1:25" ht="11.25" thickBot="1" x14ac:dyDescent="0.2">
      <c r="A13" s="104"/>
      <c r="B13" s="20" t="s">
        <v>95</v>
      </c>
      <c r="C13" s="21">
        <v>40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2"/>
      <c r="X13" s="22"/>
      <c r="Y13" s="8"/>
    </row>
    <row r="14" spans="1:25" x14ac:dyDescent="0.15">
      <c r="A14" s="102" t="s">
        <v>31</v>
      </c>
      <c r="B14" s="14" t="s">
        <v>141</v>
      </c>
      <c r="C14" s="15"/>
      <c r="D14" s="15"/>
      <c r="E14" s="15"/>
      <c r="F14" s="15"/>
      <c r="G14" s="15">
        <v>30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6"/>
      <c r="X14" s="16"/>
      <c r="Y14" s="8"/>
    </row>
    <row r="15" spans="1:25" x14ac:dyDescent="0.15">
      <c r="A15" s="103"/>
      <c r="B15" s="17" t="s">
        <v>81</v>
      </c>
      <c r="C15" s="18"/>
      <c r="D15" s="18"/>
      <c r="E15" s="18"/>
      <c r="F15" s="18">
        <v>10</v>
      </c>
      <c r="G15" s="18"/>
      <c r="H15" s="18"/>
      <c r="I15" s="18"/>
      <c r="J15" s="18"/>
      <c r="K15" s="18"/>
      <c r="L15" s="18"/>
      <c r="M15" s="18"/>
      <c r="N15" s="18"/>
      <c r="O15" s="18"/>
      <c r="P15" s="18">
        <v>50</v>
      </c>
      <c r="Q15" s="18"/>
      <c r="R15" s="18"/>
      <c r="S15" s="18"/>
      <c r="T15" s="18"/>
      <c r="U15" s="18"/>
      <c r="V15" s="19"/>
      <c r="W15" s="19"/>
      <c r="X15" s="19"/>
      <c r="Y15" s="8"/>
    </row>
    <row r="16" spans="1:25" x14ac:dyDescent="0.15">
      <c r="A16" s="103"/>
      <c r="B16" s="17" t="s">
        <v>66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>
        <v>60</v>
      </c>
      <c r="S16" s="18"/>
      <c r="T16" s="18"/>
      <c r="U16" s="18"/>
      <c r="V16" s="19"/>
      <c r="W16" s="19"/>
      <c r="X16" s="19"/>
      <c r="Y16" s="8"/>
    </row>
    <row r="17" spans="1:29" ht="11.25" thickBot="1" x14ac:dyDescent="0.2">
      <c r="A17" s="105"/>
      <c r="B17" s="20" t="s">
        <v>5</v>
      </c>
      <c r="C17" s="21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8"/>
    </row>
    <row r="18" spans="1:29" ht="11.25" thickBot="1" x14ac:dyDescent="0.2">
      <c r="A18" s="24">
        <f>SUM(C3)</f>
        <v>1</v>
      </c>
      <c r="B18" s="25" t="s">
        <v>35</v>
      </c>
      <c r="C18" s="26">
        <f t="shared" ref="C18:X18" si="0">SUM(C6:C13)</f>
        <v>80</v>
      </c>
      <c r="D18" s="26">
        <f t="shared" si="0"/>
        <v>13</v>
      </c>
      <c r="E18" s="26">
        <f t="shared" si="0"/>
        <v>14</v>
      </c>
      <c r="F18" s="26">
        <f t="shared" si="0"/>
        <v>0</v>
      </c>
      <c r="G18" s="26">
        <f t="shared" si="0"/>
        <v>0</v>
      </c>
      <c r="H18" s="26">
        <f t="shared" si="0"/>
        <v>0</v>
      </c>
      <c r="I18" s="26">
        <f t="shared" si="0"/>
        <v>1</v>
      </c>
      <c r="J18" s="26">
        <f t="shared" si="0"/>
        <v>35</v>
      </c>
      <c r="K18" s="26">
        <f t="shared" si="0"/>
        <v>7</v>
      </c>
      <c r="L18" s="26">
        <f t="shared" si="0"/>
        <v>3</v>
      </c>
      <c r="M18" s="26">
        <f t="shared" si="0"/>
        <v>40</v>
      </c>
      <c r="N18" s="26">
        <f t="shared" si="0"/>
        <v>25</v>
      </c>
      <c r="O18" s="26">
        <f t="shared" si="0"/>
        <v>40</v>
      </c>
      <c r="P18" s="26">
        <f t="shared" si="0"/>
        <v>0</v>
      </c>
      <c r="Q18" s="26">
        <f t="shared" si="0"/>
        <v>70</v>
      </c>
      <c r="R18" s="26">
        <f t="shared" si="0"/>
        <v>70</v>
      </c>
      <c r="S18" s="26">
        <f t="shared" si="0"/>
        <v>5</v>
      </c>
      <c r="T18" s="26">
        <f t="shared" si="0"/>
        <v>30</v>
      </c>
      <c r="U18" s="26">
        <f t="shared" si="0"/>
        <v>0</v>
      </c>
      <c r="V18" s="26">
        <f t="shared" si="0"/>
        <v>0</v>
      </c>
      <c r="W18" s="26">
        <f t="shared" si="0"/>
        <v>0</v>
      </c>
      <c r="X18" s="26">
        <f t="shared" si="0"/>
        <v>0</v>
      </c>
      <c r="Y18" s="8"/>
    </row>
    <row r="19" spans="1:29" x14ac:dyDescent="0.15">
      <c r="A19" s="27"/>
      <c r="B19" s="28" t="s">
        <v>36</v>
      </c>
      <c r="C19" s="29">
        <f>SUM(A18*C18)/1000</f>
        <v>0.08</v>
      </c>
      <c r="D19" s="29">
        <f>+(A18*D18)/1000</f>
        <v>1.2999999999999999E-2</v>
      </c>
      <c r="E19" s="29">
        <f>+(A18*E18)/1000</f>
        <v>1.4E-2</v>
      </c>
      <c r="F19" s="29">
        <f>+(A18*F18)/1000</f>
        <v>0</v>
      </c>
      <c r="G19" s="29">
        <f>+(A18*G18)/1000</f>
        <v>0</v>
      </c>
      <c r="H19" s="29">
        <f>+(A18*H18)/1000</f>
        <v>0</v>
      </c>
      <c r="I19" s="29">
        <f>+(A18*I18)</f>
        <v>1</v>
      </c>
      <c r="J19" s="29">
        <f>+(A18*J18)/1000</f>
        <v>3.5000000000000003E-2</v>
      </c>
      <c r="K19" s="29">
        <f>+(A18*K18)/1000</f>
        <v>7.0000000000000001E-3</v>
      </c>
      <c r="L19" s="29">
        <f>+(A18*L18)/1000</f>
        <v>3.0000000000000001E-3</v>
      </c>
      <c r="M19" s="29">
        <f>+(A18*M18)/1000</f>
        <v>0.04</v>
      </c>
      <c r="N19" s="29">
        <f>+(A18*N18)/1000</f>
        <v>2.5000000000000001E-2</v>
      </c>
      <c r="O19" s="29">
        <f>+(A18*O18)/1000</f>
        <v>0.04</v>
      </c>
      <c r="P19" s="29">
        <f>+(A18*P18)/1000</f>
        <v>0</v>
      </c>
      <c r="Q19" s="29">
        <f>+(A18*Q18)/1000</f>
        <v>7.0000000000000007E-2</v>
      </c>
      <c r="R19" s="29">
        <f>+(A18*R18)/1000</f>
        <v>7.0000000000000007E-2</v>
      </c>
      <c r="S19" s="29">
        <f>+(A18*S18)/1000</f>
        <v>5.0000000000000001E-3</v>
      </c>
      <c r="T19" s="29">
        <f>+(A18*T18)/1000</f>
        <v>0.03</v>
      </c>
      <c r="U19" s="29">
        <f>+(A18*U18)/1000</f>
        <v>0</v>
      </c>
      <c r="V19" s="29">
        <f>+(A18*V18)/1000</f>
        <v>0</v>
      </c>
      <c r="W19" s="29">
        <f>+(A18*W18)/1000</f>
        <v>0</v>
      </c>
      <c r="X19" s="29">
        <f>+(A18*X18)/1000</f>
        <v>0</v>
      </c>
      <c r="Y19" s="8"/>
    </row>
    <row r="20" spans="1:29" x14ac:dyDescent="0.15">
      <c r="A20" s="24">
        <f>SUM(D3)</f>
        <v>1</v>
      </c>
      <c r="B20" s="28" t="s">
        <v>37</v>
      </c>
      <c r="C20" s="30">
        <f t="shared" ref="C20:X20" si="1">SUM(C14:C17)</f>
        <v>30</v>
      </c>
      <c r="D20" s="30">
        <f t="shared" si="1"/>
        <v>0</v>
      </c>
      <c r="E20" s="30">
        <f t="shared" si="1"/>
        <v>0</v>
      </c>
      <c r="F20" s="30">
        <f t="shared" si="1"/>
        <v>10</v>
      </c>
      <c r="G20" s="30">
        <f t="shared" si="1"/>
        <v>30</v>
      </c>
      <c r="H20" s="30">
        <f t="shared" si="1"/>
        <v>0</v>
      </c>
      <c r="I20" s="30">
        <f t="shared" si="1"/>
        <v>0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  <c r="N20" s="30">
        <f t="shared" si="1"/>
        <v>0</v>
      </c>
      <c r="O20" s="30">
        <f t="shared" si="1"/>
        <v>0</v>
      </c>
      <c r="P20" s="30">
        <f t="shared" si="1"/>
        <v>50</v>
      </c>
      <c r="Q20" s="30">
        <f t="shared" si="1"/>
        <v>0</v>
      </c>
      <c r="R20" s="30">
        <f t="shared" si="1"/>
        <v>60</v>
      </c>
      <c r="S20" s="30">
        <f t="shared" si="1"/>
        <v>0</v>
      </c>
      <c r="T20" s="30">
        <f t="shared" si="1"/>
        <v>0</v>
      </c>
      <c r="U20" s="30">
        <f t="shared" si="1"/>
        <v>0</v>
      </c>
      <c r="V20" s="30">
        <f t="shared" si="1"/>
        <v>0</v>
      </c>
      <c r="W20" s="30">
        <f t="shared" si="1"/>
        <v>0</v>
      </c>
      <c r="X20" s="30">
        <f t="shared" si="1"/>
        <v>0</v>
      </c>
      <c r="Y20" s="8"/>
    </row>
    <row r="21" spans="1:29" ht="11.25" thickBot="1" x14ac:dyDescent="0.2">
      <c r="A21" s="31"/>
      <c r="B21" s="32" t="s">
        <v>38</v>
      </c>
      <c r="C21" s="33">
        <f>SUM(A20*C20)/1000</f>
        <v>0.03</v>
      </c>
      <c r="D21" s="33">
        <f>+(A20*D20)/1000</f>
        <v>0</v>
      </c>
      <c r="E21" s="33">
        <f>+(A20*E20)/1000</f>
        <v>0</v>
      </c>
      <c r="F21" s="33">
        <f>+(A20*F20)/1000</f>
        <v>0.01</v>
      </c>
      <c r="G21" s="33">
        <f>+(A20*G20)/1000</f>
        <v>0.03</v>
      </c>
      <c r="H21" s="33">
        <f>+(A20*H20)</f>
        <v>0</v>
      </c>
      <c r="I21" s="33">
        <f>+(A20*I20)/1000</f>
        <v>0</v>
      </c>
      <c r="J21" s="33">
        <f>+(A20*J20)/1000</f>
        <v>0</v>
      </c>
      <c r="K21" s="33">
        <f>+(A20*K20)/1000</f>
        <v>0</v>
      </c>
      <c r="L21" s="33">
        <f>+(A20*L20)/1000</f>
        <v>0</v>
      </c>
      <c r="M21" s="33">
        <f>+(A20*M20)/1000</f>
        <v>0</v>
      </c>
      <c r="N21" s="33">
        <f>+(A20*N20)/1000</f>
        <v>0</v>
      </c>
      <c r="O21" s="33">
        <f>+(A20*O20)/1000</f>
        <v>0</v>
      </c>
      <c r="P21" s="33">
        <f>+(A20*P20)/1000</f>
        <v>0.05</v>
      </c>
      <c r="Q21" s="33">
        <f>+(A20*Q20)/1000</f>
        <v>0</v>
      </c>
      <c r="R21" s="33">
        <f>+(A20*R20)/1000</f>
        <v>0.06</v>
      </c>
      <c r="S21" s="33">
        <f>+(A20*S20)</f>
        <v>0</v>
      </c>
      <c r="T21" s="33">
        <f>+(A20*T20)/1000</f>
        <v>0</v>
      </c>
      <c r="U21" s="33">
        <f>+(A20*U20)/1000</f>
        <v>0</v>
      </c>
      <c r="V21" s="33">
        <f>+(A20*V20)/1000</f>
        <v>0</v>
      </c>
      <c r="W21" s="34">
        <f>+(A20*W20)</f>
        <v>0</v>
      </c>
      <c r="X21" s="34">
        <f>+(A20*X20)/1000</f>
        <v>0</v>
      </c>
      <c r="Y21" s="8"/>
    </row>
    <row r="22" spans="1:29" x14ac:dyDescent="0.15">
      <c r="A22" s="106" t="s">
        <v>39</v>
      </c>
      <c r="B22" s="107"/>
      <c r="C22" s="35">
        <f t="shared" ref="C22:X22" si="2">+C21+C19</f>
        <v>0.11</v>
      </c>
      <c r="D22" s="35">
        <f t="shared" si="2"/>
        <v>1.2999999999999999E-2</v>
      </c>
      <c r="E22" s="35">
        <f t="shared" si="2"/>
        <v>1.4E-2</v>
      </c>
      <c r="F22" s="35">
        <f t="shared" si="2"/>
        <v>0.01</v>
      </c>
      <c r="G22" s="35">
        <f t="shared" si="2"/>
        <v>0.03</v>
      </c>
      <c r="H22" s="35">
        <f t="shared" si="2"/>
        <v>0</v>
      </c>
      <c r="I22" s="35">
        <f t="shared" si="2"/>
        <v>1</v>
      </c>
      <c r="J22" s="35">
        <f t="shared" si="2"/>
        <v>3.5000000000000003E-2</v>
      </c>
      <c r="K22" s="35">
        <f t="shared" si="2"/>
        <v>7.0000000000000001E-3</v>
      </c>
      <c r="L22" s="35">
        <f t="shared" si="2"/>
        <v>3.0000000000000001E-3</v>
      </c>
      <c r="M22" s="35">
        <f t="shared" si="2"/>
        <v>0.04</v>
      </c>
      <c r="N22" s="35">
        <f t="shared" si="2"/>
        <v>2.5000000000000001E-2</v>
      </c>
      <c r="O22" s="35">
        <f t="shared" si="2"/>
        <v>0.04</v>
      </c>
      <c r="P22" s="35">
        <f t="shared" si="2"/>
        <v>0.05</v>
      </c>
      <c r="Q22" s="35">
        <f t="shared" si="2"/>
        <v>7.0000000000000007E-2</v>
      </c>
      <c r="R22" s="35">
        <f t="shared" si="2"/>
        <v>0.13</v>
      </c>
      <c r="S22" s="35">
        <f t="shared" si="2"/>
        <v>5.0000000000000001E-3</v>
      </c>
      <c r="T22" s="35">
        <f t="shared" si="2"/>
        <v>0.03</v>
      </c>
      <c r="U22" s="35">
        <f t="shared" si="2"/>
        <v>0</v>
      </c>
      <c r="V22" s="35">
        <f t="shared" si="2"/>
        <v>0</v>
      </c>
      <c r="W22" s="36">
        <f t="shared" si="2"/>
        <v>0</v>
      </c>
      <c r="X22" s="36">
        <f t="shared" si="2"/>
        <v>0</v>
      </c>
      <c r="Y22" s="8"/>
    </row>
    <row r="23" spans="1:29" x14ac:dyDescent="0.15">
      <c r="A23" s="99" t="s">
        <v>40</v>
      </c>
      <c r="B23" s="101"/>
      <c r="C23" s="37">
        <v>300</v>
      </c>
      <c r="D23" s="37">
        <v>2850</v>
      </c>
      <c r="E23" s="37">
        <v>2250</v>
      </c>
      <c r="F23" s="37">
        <v>900</v>
      </c>
      <c r="G23" s="37">
        <v>380</v>
      </c>
      <c r="H23" s="37">
        <v>148</v>
      </c>
      <c r="I23" s="37">
        <v>75</v>
      </c>
      <c r="J23" s="37">
        <v>350</v>
      </c>
      <c r="K23" s="37">
        <v>250</v>
      </c>
      <c r="L23" s="37">
        <v>290</v>
      </c>
      <c r="M23" s="37">
        <v>3000</v>
      </c>
      <c r="N23" s="37">
        <v>800</v>
      </c>
      <c r="O23" s="37">
        <v>350</v>
      </c>
      <c r="P23" s="37">
        <v>350</v>
      </c>
      <c r="Q23" s="37">
        <v>700</v>
      </c>
      <c r="R23" s="37">
        <v>275</v>
      </c>
      <c r="S23" s="37">
        <v>200</v>
      </c>
      <c r="T23" s="37">
        <v>175</v>
      </c>
      <c r="U23" s="38"/>
      <c r="V23" s="37"/>
      <c r="W23" s="37"/>
      <c r="X23" s="38"/>
      <c r="Y23" s="8"/>
    </row>
    <row r="24" spans="1:29" x14ac:dyDescent="0.15">
      <c r="A24" s="40">
        <f>SUM(A18)</f>
        <v>1</v>
      </c>
      <c r="B24" s="41" t="s">
        <v>41</v>
      </c>
      <c r="C24" s="42">
        <f t="shared" ref="C24" si="3">SUM(C19*C23)</f>
        <v>24</v>
      </c>
      <c r="D24" s="42">
        <f t="shared" ref="D24:X24" si="4">SUM(D19*D23)</f>
        <v>37.049999999999997</v>
      </c>
      <c r="E24" s="42">
        <f t="shared" si="4"/>
        <v>31.5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75</v>
      </c>
      <c r="J24" s="42">
        <f t="shared" si="4"/>
        <v>12.250000000000002</v>
      </c>
      <c r="K24" s="42">
        <f t="shared" si="4"/>
        <v>1.75</v>
      </c>
      <c r="L24" s="42">
        <f t="shared" si="4"/>
        <v>0.87</v>
      </c>
      <c r="M24" s="42">
        <f t="shared" si="4"/>
        <v>120</v>
      </c>
      <c r="N24" s="42">
        <f t="shared" si="4"/>
        <v>20</v>
      </c>
      <c r="O24" s="42">
        <f t="shared" si="4"/>
        <v>14</v>
      </c>
      <c r="P24" s="42">
        <f t="shared" si="4"/>
        <v>0</v>
      </c>
      <c r="Q24" s="42">
        <f t="shared" si="4"/>
        <v>49.000000000000007</v>
      </c>
      <c r="R24" s="42">
        <f t="shared" si="4"/>
        <v>19.250000000000004</v>
      </c>
      <c r="S24" s="42">
        <f t="shared" si="4"/>
        <v>1</v>
      </c>
      <c r="T24" s="42">
        <f t="shared" si="4"/>
        <v>5.25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410.92</v>
      </c>
    </row>
    <row r="25" spans="1:29" x14ac:dyDescent="0.15">
      <c r="A25" s="40">
        <f>SUM(A20)</f>
        <v>1</v>
      </c>
      <c r="B25" s="41" t="s">
        <v>41</v>
      </c>
      <c r="C25" s="42">
        <f t="shared" ref="C25:X25" si="5">SUM(C21*C23)</f>
        <v>9</v>
      </c>
      <c r="D25" s="42">
        <f t="shared" si="5"/>
        <v>0</v>
      </c>
      <c r="E25" s="42">
        <f t="shared" si="5"/>
        <v>0</v>
      </c>
      <c r="F25" s="42">
        <f t="shared" si="5"/>
        <v>9</v>
      </c>
      <c r="G25" s="42">
        <f t="shared" si="5"/>
        <v>11.4</v>
      </c>
      <c r="H25" s="42">
        <f t="shared" si="5"/>
        <v>0</v>
      </c>
      <c r="I25" s="42">
        <f t="shared" si="5"/>
        <v>0</v>
      </c>
      <c r="J25" s="42">
        <f t="shared" si="5"/>
        <v>0</v>
      </c>
      <c r="K25" s="42">
        <f t="shared" si="5"/>
        <v>0</v>
      </c>
      <c r="L25" s="42">
        <f t="shared" si="5"/>
        <v>0</v>
      </c>
      <c r="M25" s="42">
        <f t="shared" si="5"/>
        <v>0</v>
      </c>
      <c r="N25" s="42">
        <f t="shared" si="5"/>
        <v>0</v>
      </c>
      <c r="O25" s="42">
        <f t="shared" si="5"/>
        <v>0</v>
      </c>
      <c r="P25" s="42">
        <f t="shared" si="5"/>
        <v>17.5</v>
      </c>
      <c r="Q25" s="42">
        <f t="shared" si="5"/>
        <v>0</v>
      </c>
      <c r="R25" s="42">
        <f t="shared" si="5"/>
        <v>16.5</v>
      </c>
      <c r="S25" s="42">
        <f t="shared" si="5"/>
        <v>0</v>
      </c>
      <c r="T25" s="42">
        <f t="shared" si="5"/>
        <v>0</v>
      </c>
      <c r="U25" s="42">
        <f t="shared" si="5"/>
        <v>0</v>
      </c>
      <c r="V25" s="42">
        <f t="shared" si="5"/>
        <v>0</v>
      </c>
      <c r="W25" s="42">
        <f t="shared" si="5"/>
        <v>0</v>
      </c>
      <c r="X25" s="42">
        <f t="shared" si="5"/>
        <v>0</v>
      </c>
      <c r="Y25" s="43">
        <f>SUM(C25:X25)</f>
        <v>63.4</v>
      </c>
    </row>
    <row r="26" spans="1:29" x14ac:dyDescent="0.15">
      <c r="A26" s="108" t="s">
        <v>42</v>
      </c>
      <c r="B26" s="109"/>
      <c r="C26" s="44">
        <f>SUM(C24:C25)</f>
        <v>33</v>
      </c>
      <c r="D26" s="44">
        <f t="shared" ref="D26:X26" si="6">SUM(D24:D25)</f>
        <v>37.049999999999997</v>
      </c>
      <c r="E26" s="44">
        <f t="shared" si="6"/>
        <v>31.5</v>
      </c>
      <c r="F26" s="44">
        <f t="shared" si="6"/>
        <v>9</v>
      </c>
      <c r="G26" s="44">
        <f t="shared" si="6"/>
        <v>11.4</v>
      </c>
      <c r="H26" s="44">
        <f t="shared" si="6"/>
        <v>0</v>
      </c>
      <c r="I26" s="44">
        <f t="shared" si="6"/>
        <v>75</v>
      </c>
      <c r="J26" s="44">
        <f t="shared" si="6"/>
        <v>12.250000000000002</v>
      </c>
      <c r="K26" s="44">
        <f t="shared" si="6"/>
        <v>1.75</v>
      </c>
      <c r="L26" s="44">
        <f t="shared" si="6"/>
        <v>0.87</v>
      </c>
      <c r="M26" s="44">
        <f t="shared" si="6"/>
        <v>120</v>
      </c>
      <c r="N26" s="44">
        <f t="shared" si="6"/>
        <v>20</v>
      </c>
      <c r="O26" s="44">
        <f t="shared" si="6"/>
        <v>14</v>
      </c>
      <c r="P26" s="44">
        <f t="shared" si="6"/>
        <v>17.5</v>
      </c>
      <c r="Q26" s="44">
        <f t="shared" si="6"/>
        <v>49.000000000000007</v>
      </c>
      <c r="R26" s="44">
        <f t="shared" si="6"/>
        <v>35.75</v>
      </c>
      <c r="S26" s="44">
        <f t="shared" si="6"/>
        <v>1</v>
      </c>
      <c r="T26" s="44">
        <f t="shared" si="6"/>
        <v>5.25</v>
      </c>
      <c r="U26" s="44">
        <f t="shared" si="6"/>
        <v>0</v>
      </c>
      <c r="V26" s="44">
        <f t="shared" si="6"/>
        <v>0</v>
      </c>
      <c r="W26" s="44">
        <f t="shared" si="6"/>
        <v>0</v>
      </c>
      <c r="X26" s="44">
        <f t="shared" si="6"/>
        <v>0</v>
      </c>
      <c r="Y26" s="43">
        <f>SUM(C26:X26)</f>
        <v>474.32</v>
      </c>
    </row>
    <row r="27" spans="1:29" x14ac:dyDescent="0.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</row>
    <row r="28" spans="1:29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6"/>
      <c r="Z28" s="48"/>
      <c r="AA28" s="48"/>
      <c r="AB28" s="48"/>
      <c r="AC28" s="48"/>
    </row>
    <row r="29" spans="1:29" x14ac:dyDescent="0.15">
      <c r="A29" s="110" t="s">
        <v>43</v>
      </c>
      <c r="B29" s="110"/>
      <c r="C29" s="49"/>
      <c r="H29" s="110" t="s">
        <v>44</v>
      </c>
      <c r="I29" s="110"/>
      <c r="J29" s="110"/>
      <c r="K29" s="110"/>
      <c r="P29" s="110" t="s">
        <v>45</v>
      </c>
      <c r="Q29" s="110"/>
      <c r="R29" s="110"/>
      <c r="S29" s="110"/>
    </row>
    <row r="33" spans="1:25" x14ac:dyDescent="0.15">
      <c r="B33" s="92" t="s">
        <v>0</v>
      </c>
      <c r="C33" s="92"/>
      <c r="D33" s="92"/>
      <c r="E33" s="92"/>
      <c r="F33" s="92"/>
      <c r="G33" s="92"/>
      <c r="H33" s="92"/>
      <c r="I33" s="92"/>
      <c r="J33" s="92"/>
      <c r="L33" s="2"/>
      <c r="M33" s="93" t="s">
        <v>217</v>
      </c>
      <c r="N33" s="93"/>
      <c r="O33" s="93"/>
      <c r="P33" s="93"/>
      <c r="Q33" s="93"/>
      <c r="R33" s="93" t="s">
        <v>110</v>
      </c>
      <c r="S33" s="93"/>
      <c r="T33" s="93"/>
      <c r="U33" s="93"/>
      <c r="V33" s="93"/>
    </row>
    <row r="34" spans="1:25" x14ac:dyDescent="0.15">
      <c r="B34" s="3" t="s">
        <v>3</v>
      </c>
      <c r="C34" s="4">
        <v>1</v>
      </c>
      <c r="D34" s="4">
        <v>1</v>
      </c>
      <c r="E34" s="5"/>
      <c r="F34" s="5"/>
      <c r="G34" s="5"/>
      <c r="H34" s="5"/>
      <c r="I34" s="5"/>
      <c r="J34" s="5"/>
      <c r="P34" s="94" t="s">
        <v>229</v>
      </c>
      <c r="Q34" s="94"/>
      <c r="R34" s="94"/>
      <c r="S34" s="94"/>
      <c r="T34" s="5"/>
      <c r="U34" s="5"/>
      <c r="V34" s="5"/>
    </row>
    <row r="35" spans="1:25" x14ac:dyDescent="0.15">
      <c r="A35" s="95"/>
      <c r="B35" s="96"/>
      <c r="C35" s="99" t="s">
        <v>4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1"/>
      <c r="W35" s="7"/>
      <c r="X35" s="7"/>
      <c r="Y35" s="8"/>
    </row>
    <row r="36" spans="1:25" ht="44.25" thickBot="1" x14ac:dyDescent="0.2">
      <c r="A36" s="97"/>
      <c r="B36" s="98"/>
      <c r="C36" s="9" t="s">
        <v>5</v>
      </c>
      <c r="D36" s="11" t="s">
        <v>8</v>
      </c>
      <c r="E36" s="11" t="s">
        <v>6</v>
      </c>
      <c r="F36" s="11" t="s">
        <v>7</v>
      </c>
      <c r="G36" s="11" t="s">
        <v>13</v>
      </c>
      <c r="H36" s="11" t="s">
        <v>130</v>
      </c>
      <c r="I36" s="11" t="s">
        <v>227</v>
      </c>
      <c r="J36" s="11" t="s">
        <v>20</v>
      </c>
      <c r="K36" s="11" t="s">
        <v>61</v>
      </c>
      <c r="L36" s="11" t="s">
        <v>12</v>
      </c>
      <c r="M36" s="11" t="s">
        <v>164</v>
      </c>
      <c r="N36" s="11" t="s">
        <v>77</v>
      </c>
      <c r="O36" s="11" t="s">
        <v>23</v>
      </c>
      <c r="P36" s="11" t="s">
        <v>90</v>
      </c>
      <c r="Q36" s="11" t="s">
        <v>19</v>
      </c>
      <c r="R36" s="11" t="s">
        <v>162</v>
      </c>
      <c r="S36" s="11"/>
      <c r="T36" s="11"/>
      <c r="U36" s="11"/>
      <c r="V36" s="10"/>
      <c r="W36" s="10"/>
      <c r="X36" s="10"/>
      <c r="Y36" s="8"/>
    </row>
    <row r="37" spans="1:25" ht="11.25" customHeight="1" x14ac:dyDescent="0.15">
      <c r="A37" s="102">
        <v>70</v>
      </c>
      <c r="B37" s="14" t="s">
        <v>91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>
        <v>70</v>
      </c>
      <c r="S37" s="15"/>
      <c r="T37" s="15"/>
      <c r="U37" s="15"/>
      <c r="V37" s="16"/>
      <c r="W37" s="16"/>
      <c r="X37" s="16"/>
      <c r="Y37" s="8"/>
    </row>
    <row r="38" spans="1:25" x14ac:dyDescent="0.15">
      <c r="A38" s="103"/>
      <c r="B38" s="17" t="s">
        <v>168</v>
      </c>
      <c r="C38" s="18"/>
      <c r="D38" s="18"/>
      <c r="E38" s="18">
        <v>5</v>
      </c>
      <c r="F38" s="18"/>
      <c r="G38" s="18"/>
      <c r="H38" s="18">
        <v>20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8"/>
    </row>
    <row r="39" spans="1:25" x14ac:dyDescent="0.15">
      <c r="A39" s="103"/>
      <c r="B39" s="17" t="s">
        <v>68</v>
      </c>
      <c r="C39" s="18"/>
      <c r="D39" s="18"/>
      <c r="E39" s="18"/>
      <c r="F39" s="18">
        <v>20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9"/>
      <c r="X39" s="19"/>
      <c r="Y39" s="8"/>
    </row>
    <row r="40" spans="1:25" ht="11.25" thickBot="1" x14ac:dyDescent="0.2">
      <c r="A40" s="104"/>
      <c r="B40" s="20" t="s">
        <v>80</v>
      </c>
      <c r="C40" s="21">
        <v>70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  <c r="W40" s="22"/>
      <c r="X40" s="22"/>
      <c r="Y40" s="8"/>
    </row>
    <row r="41" spans="1:25" ht="11.25" customHeight="1" x14ac:dyDescent="0.15">
      <c r="A41" s="102" t="s">
        <v>27</v>
      </c>
      <c r="B41" s="14" t="s">
        <v>58</v>
      </c>
      <c r="C41" s="15"/>
      <c r="D41" s="15">
        <v>3</v>
      </c>
      <c r="E41" s="15"/>
      <c r="F41" s="15"/>
      <c r="G41" s="15"/>
      <c r="H41" s="15"/>
      <c r="I41" s="15"/>
      <c r="J41" s="15"/>
      <c r="K41" s="15">
        <v>40</v>
      </c>
      <c r="L41" s="15">
        <v>20</v>
      </c>
      <c r="M41" s="15">
        <v>20</v>
      </c>
      <c r="N41" s="15"/>
      <c r="O41" s="15"/>
      <c r="P41" s="15"/>
      <c r="Q41" s="15"/>
      <c r="R41" s="15"/>
      <c r="S41" s="15"/>
      <c r="T41" s="15"/>
      <c r="U41" s="15"/>
      <c r="V41" s="16"/>
      <c r="W41" s="16"/>
      <c r="X41" s="16"/>
      <c r="Y41" s="8"/>
    </row>
    <row r="42" spans="1:25" x14ac:dyDescent="0.15">
      <c r="A42" s="103"/>
      <c r="B42" s="17" t="s">
        <v>32</v>
      </c>
      <c r="C42" s="18"/>
      <c r="D42" s="18">
        <v>10</v>
      </c>
      <c r="E42" s="18"/>
      <c r="F42" s="18"/>
      <c r="G42" s="18"/>
      <c r="H42" s="18"/>
      <c r="I42" s="18"/>
      <c r="J42" s="18">
        <v>3</v>
      </c>
      <c r="K42" s="18"/>
      <c r="L42" s="18"/>
      <c r="M42" s="18"/>
      <c r="N42" s="18"/>
      <c r="O42" s="18"/>
      <c r="P42" s="18">
        <v>50</v>
      </c>
      <c r="Q42" s="18"/>
      <c r="R42" s="18"/>
      <c r="S42" s="18"/>
      <c r="T42" s="18"/>
      <c r="U42" s="18"/>
      <c r="V42" s="19"/>
      <c r="W42" s="19"/>
      <c r="X42" s="19"/>
      <c r="Y42" s="8"/>
    </row>
    <row r="43" spans="1:25" x14ac:dyDescent="0.15">
      <c r="A43" s="103"/>
      <c r="B43" s="17" t="s">
        <v>169</v>
      </c>
      <c r="C43" s="18">
        <v>5</v>
      </c>
      <c r="D43" s="18">
        <v>3</v>
      </c>
      <c r="E43" s="18"/>
      <c r="F43" s="18"/>
      <c r="G43" s="18"/>
      <c r="H43" s="18"/>
      <c r="I43" s="18"/>
      <c r="J43" s="18"/>
      <c r="K43" s="18"/>
      <c r="L43" s="18"/>
      <c r="M43" s="18"/>
      <c r="N43" s="18">
        <v>50</v>
      </c>
      <c r="O43" s="18">
        <v>5</v>
      </c>
      <c r="P43" s="18"/>
      <c r="Q43" s="18"/>
      <c r="R43" s="18"/>
      <c r="S43" s="18"/>
      <c r="T43" s="18"/>
      <c r="U43" s="18"/>
      <c r="V43" s="19"/>
      <c r="W43" s="19"/>
      <c r="X43" s="19"/>
      <c r="Y43" s="8"/>
    </row>
    <row r="44" spans="1:25" ht="11.25" thickBot="1" x14ac:dyDescent="0.2">
      <c r="A44" s="104"/>
      <c r="B44" s="20" t="s">
        <v>170</v>
      </c>
      <c r="C44" s="21">
        <v>60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>
        <v>30</v>
      </c>
      <c r="R44" s="21"/>
      <c r="S44" s="21"/>
      <c r="T44" s="21"/>
      <c r="U44" s="21"/>
      <c r="V44" s="22"/>
      <c r="W44" s="22"/>
      <c r="X44" s="22"/>
      <c r="Y44" s="8"/>
    </row>
    <row r="45" spans="1:25" ht="11.25" customHeight="1" x14ac:dyDescent="0.15">
      <c r="A45" s="102" t="s">
        <v>31</v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52"/>
      <c r="X45" s="52"/>
      <c r="Y45" s="8"/>
    </row>
    <row r="46" spans="1:25" x14ac:dyDescent="0.15">
      <c r="A46" s="103"/>
      <c r="B46" s="5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54"/>
      <c r="W46" s="54"/>
      <c r="X46" s="54"/>
      <c r="Y46" s="8"/>
    </row>
    <row r="47" spans="1:25" x14ac:dyDescent="0.15">
      <c r="A47" s="103"/>
      <c r="B47" s="5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54"/>
      <c r="W47" s="54"/>
      <c r="X47" s="54"/>
      <c r="Y47" s="8"/>
    </row>
    <row r="48" spans="1:25" ht="11.25" thickBot="1" x14ac:dyDescent="0.2">
      <c r="A48" s="105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57"/>
      <c r="X48" s="57"/>
      <c r="Y48" s="8"/>
    </row>
    <row r="49" spans="1:25" ht="11.25" thickBot="1" x14ac:dyDescent="0.2">
      <c r="A49" s="24">
        <f>SUM(C34)</f>
        <v>1</v>
      </c>
      <c r="B49" s="25" t="s">
        <v>73</v>
      </c>
      <c r="C49" s="26">
        <f>SUM(C37:C40)</f>
        <v>70</v>
      </c>
      <c r="D49" s="26">
        <f t="shared" ref="D49:X49" si="7">SUM(D37:D40)</f>
        <v>0</v>
      </c>
      <c r="E49" s="26">
        <f t="shared" si="7"/>
        <v>5</v>
      </c>
      <c r="F49" s="26">
        <f t="shared" si="7"/>
        <v>20</v>
      </c>
      <c r="G49" s="26">
        <f t="shared" si="7"/>
        <v>0</v>
      </c>
      <c r="H49" s="26">
        <f t="shared" si="7"/>
        <v>20</v>
      </c>
      <c r="I49" s="26">
        <f t="shared" si="7"/>
        <v>0</v>
      </c>
      <c r="J49" s="26">
        <f t="shared" si="7"/>
        <v>0</v>
      </c>
      <c r="K49" s="26">
        <f t="shared" si="7"/>
        <v>0</v>
      </c>
      <c r="L49" s="26">
        <f t="shared" si="7"/>
        <v>0</v>
      </c>
      <c r="M49" s="26">
        <f t="shared" si="7"/>
        <v>0</v>
      </c>
      <c r="N49" s="26">
        <f t="shared" si="7"/>
        <v>0</v>
      </c>
      <c r="O49" s="26">
        <f t="shared" si="7"/>
        <v>0</v>
      </c>
      <c r="P49" s="26">
        <f t="shared" si="7"/>
        <v>0</v>
      </c>
      <c r="Q49" s="26">
        <f t="shared" si="7"/>
        <v>0</v>
      </c>
      <c r="R49" s="26">
        <f t="shared" si="7"/>
        <v>70</v>
      </c>
      <c r="S49" s="26">
        <f t="shared" si="7"/>
        <v>0</v>
      </c>
      <c r="T49" s="26">
        <f t="shared" si="7"/>
        <v>0</v>
      </c>
      <c r="U49" s="26">
        <f t="shared" si="7"/>
        <v>0</v>
      </c>
      <c r="V49" s="26">
        <f t="shared" si="7"/>
        <v>0</v>
      </c>
      <c r="W49" s="26">
        <f t="shared" si="7"/>
        <v>0</v>
      </c>
      <c r="X49" s="26">
        <f t="shared" si="7"/>
        <v>0</v>
      </c>
      <c r="Y49" s="8"/>
    </row>
    <row r="50" spans="1:25" x14ac:dyDescent="0.15">
      <c r="A50" s="27"/>
      <c r="B50" s="28" t="s">
        <v>74</v>
      </c>
      <c r="C50" s="29">
        <f>SUM(A49*C49)/1000</f>
        <v>7.0000000000000007E-2</v>
      </c>
      <c r="D50" s="29">
        <f>+(A49*D49)/1000</f>
        <v>0</v>
      </c>
      <c r="E50" s="29">
        <f>+(A49*E49)/1000</f>
        <v>5.0000000000000001E-3</v>
      </c>
      <c r="F50" s="29">
        <f>+(A49*F49)/1000</f>
        <v>0.02</v>
      </c>
      <c r="G50" s="29">
        <f>+(A49*G49)/1000</f>
        <v>0</v>
      </c>
      <c r="H50" s="29">
        <f>+(A49*H49)/1000</f>
        <v>0.02</v>
      </c>
      <c r="I50" s="29">
        <f>+(A49*I49)/1000</f>
        <v>0</v>
      </c>
      <c r="J50" s="29">
        <f>+(A49*J49)/1000</f>
        <v>0</v>
      </c>
      <c r="K50" s="29">
        <f>+(A49*K49)/1000</f>
        <v>0</v>
      </c>
      <c r="L50" s="29">
        <f>+(A49*L49)/1000</f>
        <v>0</v>
      </c>
      <c r="M50" s="29">
        <f>+(A49*M49)/1000</f>
        <v>0</v>
      </c>
      <c r="N50" s="29">
        <f>+(A49*N49)/1000</f>
        <v>0</v>
      </c>
      <c r="O50" s="29">
        <f>+(A49*O49)/1000</f>
        <v>0</v>
      </c>
      <c r="P50" s="29">
        <f>+(A49*P49)/1000</f>
        <v>0</v>
      </c>
      <c r="Q50" s="29">
        <f>+(A49*Q49)/1000</f>
        <v>0</v>
      </c>
      <c r="R50" s="29">
        <f>+(A49*R49)/1000</f>
        <v>7.0000000000000007E-2</v>
      </c>
      <c r="S50" s="29">
        <f>+(A49*S49)/1000</f>
        <v>0</v>
      </c>
      <c r="T50" s="29">
        <f>+(A49*T49)/1000</f>
        <v>0</v>
      </c>
      <c r="U50" s="29">
        <f>+(A49*U49)/1000</f>
        <v>0</v>
      </c>
      <c r="V50" s="29">
        <f>+(A49*V49)/1000</f>
        <v>0</v>
      </c>
      <c r="W50" s="29">
        <f>+(A49*W49)/1000</f>
        <v>0</v>
      </c>
      <c r="X50" s="29">
        <f>+(A49*X49)/1000</f>
        <v>0</v>
      </c>
      <c r="Y50" s="8"/>
    </row>
    <row r="51" spans="1:25" x14ac:dyDescent="0.15">
      <c r="A51" s="24">
        <f>SUM(D34)</f>
        <v>1</v>
      </c>
      <c r="B51" s="28" t="s">
        <v>75</v>
      </c>
      <c r="C51" s="30">
        <f>SUM(C41:C44)</f>
        <v>65</v>
      </c>
      <c r="D51" s="30">
        <f t="shared" ref="D51:X51" si="8">SUM(D41:D44)</f>
        <v>16</v>
      </c>
      <c r="E51" s="30">
        <f t="shared" si="8"/>
        <v>0</v>
      </c>
      <c r="F51" s="30">
        <f t="shared" si="8"/>
        <v>0</v>
      </c>
      <c r="G51" s="30">
        <f t="shared" si="8"/>
        <v>0</v>
      </c>
      <c r="H51" s="30">
        <f t="shared" si="8"/>
        <v>0</v>
      </c>
      <c r="I51" s="30">
        <f t="shared" si="8"/>
        <v>0</v>
      </c>
      <c r="J51" s="30">
        <f t="shared" si="8"/>
        <v>3</v>
      </c>
      <c r="K51" s="30">
        <f t="shared" si="8"/>
        <v>40</v>
      </c>
      <c r="L51" s="30">
        <f t="shared" si="8"/>
        <v>20</v>
      </c>
      <c r="M51" s="30">
        <f t="shared" si="8"/>
        <v>20</v>
      </c>
      <c r="N51" s="30">
        <f t="shared" si="8"/>
        <v>50</v>
      </c>
      <c r="O51" s="30">
        <f t="shared" si="8"/>
        <v>5</v>
      </c>
      <c r="P51" s="30">
        <f t="shared" si="8"/>
        <v>50</v>
      </c>
      <c r="Q51" s="30">
        <f t="shared" si="8"/>
        <v>30</v>
      </c>
      <c r="R51" s="30">
        <f t="shared" si="8"/>
        <v>0</v>
      </c>
      <c r="S51" s="30">
        <f t="shared" si="8"/>
        <v>0</v>
      </c>
      <c r="T51" s="30">
        <f t="shared" si="8"/>
        <v>0</v>
      </c>
      <c r="U51" s="30">
        <f t="shared" si="8"/>
        <v>0</v>
      </c>
      <c r="V51" s="30">
        <f t="shared" si="8"/>
        <v>0</v>
      </c>
      <c r="W51" s="30">
        <f t="shared" si="8"/>
        <v>0</v>
      </c>
      <c r="X51" s="30">
        <f t="shared" si="8"/>
        <v>0</v>
      </c>
      <c r="Y51" s="8"/>
    </row>
    <row r="52" spans="1:25" ht="11.25" thickBot="1" x14ac:dyDescent="0.2">
      <c r="A52" s="31"/>
      <c r="B52" s="32" t="s">
        <v>76</v>
      </c>
      <c r="C52" s="33">
        <f>SUM(A51*C51)/1000</f>
        <v>6.5000000000000002E-2</v>
      </c>
      <c r="D52" s="33">
        <f>+(A51*D51)/1000</f>
        <v>1.6E-2</v>
      </c>
      <c r="E52" s="33">
        <f>+(A51*E51)/1000</f>
        <v>0</v>
      </c>
      <c r="F52" s="33">
        <f>+(A51*F51)/1000</f>
        <v>0</v>
      </c>
      <c r="G52" s="33">
        <f>+(A51*G51)/1000</f>
        <v>0</v>
      </c>
      <c r="H52" s="33">
        <f>+(A51*H51)/1000</f>
        <v>0</v>
      </c>
      <c r="I52" s="33">
        <f>+(A51*I51)/1000</f>
        <v>0</v>
      </c>
      <c r="J52" s="33">
        <f>+(A51*J51)/1000</f>
        <v>3.0000000000000001E-3</v>
      </c>
      <c r="K52" s="33">
        <f>+(A51*K51)/1000</f>
        <v>0.04</v>
      </c>
      <c r="L52" s="33">
        <f>+(A51*L51)/1000</f>
        <v>0.02</v>
      </c>
      <c r="M52" s="33">
        <f>+(A51*M51)/1000</f>
        <v>0.02</v>
      </c>
      <c r="N52" s="33">
        <f>+(A51*N51)/1000</f>
        <v>0.05</v>
      </c>
      <c r="O52" s="33">
        <f>+(A51*O51)/1000</f>
        <v>5.0000000000000001E-3</v>
      </c>
      <c r="P52" s="33">
        <f>+(A51*P51)/1000</f>
        <v>0.05</v>
      </c>
      <c r="Q52" s="33">
        <f>+(A51*Q51)/1000</f>
        <v>0.03</v>
      </c>
      <c r="R52" s="33">
        <f>+(A51*R51)/1000</f>
        <v>0</v>
      </c>
      <c r="S52" s="33">
        <f>+(A51*S51)/1000</f>
        <v>0</v>
      </c>
      <c r="T52" s="33">
        <f>+(A51*T51)/1000</f>
        <v>0</v>
      </c>
      <c r="U52" s="33">
        <f>+(A51*U51)/1000</f>
        <v>0</v>
      </c>
      <c r="V52" s="34">
        <f>+(A51*V51)/1000</f>
        <v>0</v>
      </c>
      <c r="W52" s="34">
        <f>+(A51*W51)/1000</f>
        <v>0</v>
      </c>
      <c r="X52" s="34">
        <f>+(A51*X51)/1000</f>
        <v>0</v>
      </c>
      <c r="Y52" s="8"/>
    </row>
    <row r="53" spans="1:25" x14ac:dyDescent="0.15">
      <c r="A53" s="106" t="s">
        <v>39</v>
      </c>
      <c r="B53" s="107"/>
      <c r="C53" s="35">
        <f>+C52+C50</f>
        <v>0.13500000000000001</v>
      </c>
      <c r="D53" s="35">
        <f t="shared" ref="D53:X53" si="9">+D52+D50</f>
        <v>1.6E-2</v>
      </c>
      <c r="E53" s="35">
        <f t="shared" si="9"/>
        <v>5.0000000000000001E-3</v>
      </c>
      <c r="F53" s="35">
        <f t="shared" si="9"/>
        <v>0.02</v>
      </c>
      <c r="G53" s="35">
        <f t="shared" si="9"/>
        <v>0</v>
      </c>
      <c r="H53" s="35">
        <f t="shared" si="9"/>
        <v>0.02</v>
      </c>
      <c r="I53" s="35">
        <f t="shared" si="9"/>
        <v>0</v>
      </c>
      <c r="J53" s="35">
        <f t="shared" si="9"/>
        <v>3.0000000000000001E-3</v>
      </c>
      <c r="K53" s="35">
        <f t="shared" si="9"/>
        <v>0.04</v>
      </c>
      <c r="L53" s="35">
        <f t="shared" si="9"/>
        <v>0.02</v>
      </c>
      <c r="M53" s="35">
        <f t="shared" si="9"/>
        <v>0.02</v>
      </c>
      <c r="N53" s="35">
        <f t="shared" si="9"/>
        <v>0.05</v>
      </c>
      <c r="O53" s="35">
        <f t="shared" si="9"/>
        <v>5.0000000000000001E-3</v>
      </c>
      <c r="P53" s="35">
        <f t="shared" si="9"/>
        <v>0.05</v>
      </c>
      <c r="Q53" s="35">
        <f t="shared" si="9"/>
        <v>0.03</v>
      </c>
      <c r="R53" s="35">
        <f t="shared" si="9"/>
        <v>7.0000000000000007E-2</v>
      </c>
      <c r="S53" s="35">
        <f t="shared" si="9"/>
        <v>0</v>
      </c>
      <c r="T53" s="35">
        <f t="shared" si="9"/>
        <v>0</v>
      </c>
      <c r="U53" s="35">
        <f t="shared" si="9"/>
        <v>0</v>
      </c>
      <c r="V53" s="36">
        <f t="shared" si="9"/>
        <v>0</v>
      </c>
      <c r="W53" s="36">
        <f t="shared" si="9"/>
        <v>0</v>
      </c>
      <c r="X53" s="36">
        <f t="shared" si="9"/>
        <v>0</v>
      </c>
      <c r="Y53" s="8"/>
    </row>
    <row r="54" spans="1:25" x14ac:dyDescent="0.15">
      <c r="A54" s="99" t="s">
        <v>40</v>
      </c>
      <c r="B54" s="101"/>
      <c r="C54" s="37">
        <v>300</v>
      </c>
      <c r="D54" s="37">
        <v>900</v>
      </c>
      <c r="E54" s="37">
        <v>2850</v>
      </c>
      <c r="F54" s="37">
        <v>2250</v>
      </c>
      <c r="G54" s="37">
        <v>148</v>
      </c>
      <c r="H54" s="37">
        <v>690</v>
      </c>
      <c r="I54" s="37">
        <v>1250</v>
      </c>
      <c r="J54" s="37">
        <v>200</v>
      </c>
      <c r="K54" s="37">
        <v>350</v>
      </c>
      <c r="L54" s="37">
        <v>350</v>
      </c>
      <c r="M54" s="37">
        <v>1200</v>
      </c>
      <c r="N54" s="37">
        <v>2200</v>
      </c>
      <c r="O54" s="37">
        <v>250</v>
      </c>
      <c r="P54" s="37">
        <v>350</v>
      </c>
      <c r="Q54" s="37">
        <v>380</v>
      </c>
      <c r="R54" s="37">
        <v>700</v>
      </c>
      <c r="S54" s="37">
        <v>700</v>
      </c>
      <c r="T54" s="37"/>
      <c r="U54" s="37"/>
      <c r="V54" s="38"/>
      <c r="W54" s="38"/>
      <c r="X54" s="38"/>
      <c r="Y54" s="8"/>
    </row>
    <row r="55" spans="1:25" x14ac:dyDescent="0.15">
      <c r="A55" s="40">
        <f>SUM(A49)</f>
        <v>1</v>
      </c>
      <c r="B55" s="41" t="s">
        <v>41</v>
      </c>
      <c r="C55" s="42">
        <f>SUM(C50*C54)</f>
        <v>21.000000000000004</v>
      </c>
      <c r="D55" s="42">
        <f>SUM(D50*D54)</f>
        <v>0</v>
      </c>
      <c r="E55" s="42">
        <f t="shared" ref="E55:X55" si="10">SUM(E50*E54)</f>
        <v>14.25</v>
      </c>
      <c r="F55" s="42">
        <f t="shared" si="10"/>
        <v>45</v>
      </c>
      <c r="G55" s="42">
        <f t="shared" si="10"/>
        <v>0</v>
      </c>
      <c r="H55" s="42">
        <f t="shared" si="10"/>
        <v>13.8</v>
      </c>
      <c r="I55" s="42">
        <f t="shared" si="10"/>
        <v>0</v>
      </c>
      <c r="J55" s="42">
        <f t="shared" si="10"/>
        <v>0</v>
      </c>
      <c r="K55" s="42">
        <f t="shared" si="10"/>
        <v>0</v>
      </c>
      <c r="L55" s="42">
        <f t="shared" si="10"/>
        <v>0</v>
      </c>
      <c r="M55" s="42">
        <f t="shared" si="10"/>
        <v>0</v>
      </c>
      <c r="N55" s="42">
        <f t="shared" si="10"/>
        <v>0</v>
      </c>
      <c r="O55" s="42">
        <f t="shared" si="10"/>
        <v>0</v>
      </c>
      <c r="P55" s="42">
        <f t="shared" si="10"/>
        <v>0</v>
      </c>
      <c r="Q55" s="42">
        <f t="shared" si="10"/>
        <v>0</v>
      </c>
      <c r="R55" s="42">
        <f t="shared" si="10"/>
        <v>49.000000000000007</v>
      </c>
      <c r="S55" s="42">
        <f t="shared" si="10"/>
        <v>0</v>
      </c>
      <c r="T55" s="42">
        <f t="shared" si="10"/>
        <v>0</v>
      </c>
      <c r="U55" s="42">
        <f t="shared" si="10"/>
        <v>0</v>
      </c>
      <c r="V55" s="42">
        <f t="shared" si="10"/>
        <v>0</v>
      </c>
      <c r="W55" s="42">
        <f t="shared" si="10"/>
        <v>0</v>
      </c>
      <c r="X55" s="42">
        <f t="shared" si="10"/>
        <v>0</v>
      </c>
      <c r="Y55" s="43">
        <f>SUM(C55:X55)</f>
        <v>143.05000000000001</v>
      </c>
    </row>
    <row r="56" spans="1:25" x14ac:dyDescent="0.15">
      <c r="A56" s="40">
        <f>SUM(A51)</f>
        <v>1</v>
      </c>
      <c r="B56" s="41" t="s">
        <v>41</v>
      </c>
      <c r="C56" s="42">
        <f>SUM(C52*C54)</f>
        <v>19.5</v>
      </c>
      <c r="D56" s="42">
        <f>SUM(D52*D54)</f>
        <v>14.4</v>
      </c>
      <c r="E56" s="42">
        <f t="shared" ref="E56:X56" si="11">SUM(E52*E54)</f>
        <v>0</v>
      </c>
      <c r="F56" s="42">
        <f t="shared" si="11"/>
        <v>0</v>
      </c>
      <c r="G56" s="42">
        <f t="shared" si="11"/>
        <v>0</v>
      </c>
      <c r="H56" s="42">
        <f t="shared" si="11"/>
        <v>0</v>
      </c>
      <c r="I56" s="42">
        <f t="shared" si="11"/>
        <v>0</v>
      </c>
      <c r="J56" s="42">
        <f t="shared" si="11"/>
        <v>0.6</v>
      </c>
      <c r="K56" s="42">
        <f t="shared" si="11"/>
        <v>14</v>
      </c>
      <c r="L56" s="42">
        <f t="shared" si="11"/>
        <v>7</v>
      </c>
      <c r="M56" s="42">
        <f t="shared" si="11"/>
        <v>24</v>
      </c>
      <c r="N56" s="42">
        <f t="shared" si="11"/>
        <v>110</v>
      </c>
      <c r="O56" s="42">
        <f t="shared" si="11"/>
        <v>1.25</v>
      </c>
      <c r="P56" s="42">
        <f t="shared" si="11"/>
        <v>17.5</v>
      </c>
      <c r="Q56" s="42">
        <f t="shared" si="11"/>
        <v>11.4</v>
      </c>
      <c r="R56" s="42">
        <f t="shared" si="11"/>
        <v>0</v>
      </c>
      <c r="S56" s="42">
        <f t="shared" si="11"/>
        <v>0</v>
      </c>
      <c r="T56" s="42">
        <f t="shared" si="11"/>
        <v>0</v>
      </c>
      <c r="U56" s="42">
        <f t="shared" si="11"/>
        <v>0</v>
      </c>
      <c r="V56" s="42">
        <f t="shared" si="11"/>
        <v>0</v>
      </c>
      <c r="W56" s="42">
        <f t="shared" si="11"/>
        <v>0</v>
      </c>
      <c r="X56" s="42">
        <f t="shared" si="11"/>
        <v>0</v>
      </c>
      <c r="Y56" s="43">
        <f>SUM(C56:X56)</f>
        <v>219.65</v>
      </c>
    </row>
    <row r="57" spans="1:25" x14ac:dyDescent="0.15">
      <c r="A57" s="108" t="s">
        <v>42</v>
      </c>
      <c r="B57" s="109"/>
      <c r="C57" s="44">
        <f>SUM(C55:C56)</f>
        <v>40.5</v>
      </c>
      <c r="D57" s="44">
        <f t="shared" ref="D57:X57" si="12">+D53*D54</f>
        <v>14.4</v>
      </c>
      <c r="E57" s="44">
        <f t="shared" si="12"/>
        <v>14.25</v>
      </c>
      <c r="F57" s="44">
        <f t="shared" si="12"/>
        <v>45</v>
      </c>
      <c r="G57" s="44">
        <f t="shared" si="12"/>
        <v>0</v>
      </c>
      <c r="H57" s="44">
        <f t="shared" si="12"/>
        <v>13.8</v>
      </c>
      <c r="I57" s="44">
        <f t="shared" si="12"/>
        <v>0</v>
      </c>
      <c r="J57" s="44">
        <f t="shared" si="12"/>
        <v>0.6</v>
      </c>
      <c r="K57" s="44">
        <f t="shared" si="12"/>
        <v>14</v>
      </c>
      <c r="L57" s="44">
        <f t="shared" si="12"/>
        <v>7</v>
      </c>
      <c r="M57" s="44">
        <f t="shared" si="12"/>
        <v>24</v>
      </c>
      <c r="N57" s="44">
        <f t="shared" si="12"/>
        <v>110</v>
      </c>
      <c r="O57" s="44">
        <f t="shared" si="12"/>
        <v>1.25</v>
      </c>
      <c r="P57" s="44">
        <f t="shared" si="12"/>
        <v>17.5</v>
      </c>
      <c r="Q57" s="44">
        <f t="shared" si="12"/>
        <v>11.4</v>
      </c>
      <c r="R57" s="44">
        <f t="shared" si="12"/>
        <v>49.000000000000007</v>
      </c>
      <c r="S57" s="44">
        <f t="shared" si="12"/>
        <v>0</v>
      </c>
      <c r="T57" s="44">
        <f t="shared" si="12"/>
        <v>0</v>
      </c>
      <c r="U57" s="44">
        <f t="shared" si="12"/>
        <v>0</v>
      </c>
      <c r="V57" s="58">
        <f t="shared" si="12"/>
        <v>0</v>
      </c>
      <c r="W57" s="58">
        <f t="shared" si="12"/>
        <v>0</v>
      </c>
      <c r="X57" s="58">
        <f t="shared" si="12"/>
        <v>0</v>
      </c>
      <c r="Y57" s="43">
        <f>SUM(C57:X57)</f>
        <v>362.7</v>
      </c>
    </row>
    <row r="58" spans="1:25" x14ac:dyDescent="0.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6"/>
    </row>
    <row r="59" spans="1:25" x14ac:dyDescent="0.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6"/>
    </row>
    <row r="60" spans="1:25" x14ac:dyDescent="0.15">
      <c r="A60" s="110" t="s">
        <v>43</v>
      </c>
      <c r="B60" s="110"/>
      <c r="C60" s="49"/>
      <c r="H60" s="110" t="s">
        <v>44</v>
      </c>
      <c r="I60" s="110"/>
      <c r="J60" s="110"/>
      <c r="K60" s="110"/>
      <c r="P60" s="110" t="s">
        <v>45</v>
      </c>
      <c r="Q60" s="110"/>
      <c r="R60" s="110"/>
      <c r="S60" s="110"/>
    </row>
  </sheetData>
  <mergeCells count="30">
    <mergeCell ref="P60:S60"/>
    <mergeCell ref="P34:S34"/>
    <mergeCell ref="A35:B36"/>
    <mergeCell ref="C35:V35"/>
    <mergeCell ref="A37:A40"/>
    <mergeCell ref="A41:A44"/>
    <mergeCell ref="A45:A48"/>
    <mergeCell ref="A53:B53"/>
    <mergeCell ref="A54:B54"/>
    <mergeCell ref="A57:B57"/>
    <mergeCell ref="A60:B60"/>
    <mergeCell ref="H60:K60"/>
    <mergeCell ref="A29:B29"/>
    <mergeCell ref="H29:K29"/>
    <mergeCell ref="P29:S29"/>
    <mergeCell ref="B33:J33"/>
    <mergeCell ref="M33:Q33"/>
    <mergeCell ref="R33:V33"/>
    <mergeCell ref="A26:B26"/>
    <mergeCell ref="B2:J2"/>
    <mergeCell ref="M2:Q2"/>
    <mergeCell ref="R2:V2"/>
    <mergeCell ref="P3:S3"/>
    <mergeCell ref="A4:B5"/>
    <mergeCell ref="C4:V4"/>
    <mergeCell ref="A6:A9"/>
    <mergeCell ref="A10:A13"/>
    <mergeCell ref="A14:A17"/>
    <mergeCell ref="A22:B22"/>
    <mergeCell ref="A23:B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opLeftCell="A40" zoomScale="120" zoomScaleNormal="120" workbookViewId="0">
      <selection activeCell="R29" sqref="R29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5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92" t="s">
        <v>0</v>
      </c>
      <c r="C1" s="92"/>
      <c r="D1" s="92"/>
      <c r="E1" s="92"/>
      <c r="F1" s="92"/>
      <c r="G1" s="92"/>
      <c r="H1" s="92"/>
      <c r="I1" s="92"/>
      <c r="J1" s="92"/>
      <c r="L1" s="2"/>
      <c r="M1" s="93" t="s">
        <v>142</v>
      </c>
      <c r="N1" s="93"/>
      <c r="O1" s="93"/>
      <c r="P1" s="93"/>
      <c r="Q1" s="93"/>
      <c r="R1" s="93" t="s">
        <v>2</v>
      </c>
      <c r="S1" s="93"/>
      <c r="T1" s="93"/>
      <c r="U1" s="93"/>
      <c r="V1" s="93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94">
        <v>44830</v>
      </c>
      <c r="Q2" s="94"/>
      <c r="R2" s="94"/>
      <c r="S2" s="94"/>
      <c r="T2" s="5"/>
      <c r="U2" s="5"/>
      <c r="V2" s="5"/>
    </row>
    <row r="3" spans="1:25" x14ac:dyDescent="0.15">
      <c r="A3" s="95"/>
      <c r="B3" s="96"/>
      <c r="C3" s="99" t="s">
        <v>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7"/>
      <c r="X3" s="7"/>
      <c r="Y3" s="8"/>
    </row>
    <row r="4" spans="1:25" ht="46.5" thickBot="1" x14ac:dyDescent="0.2">
      <c r="A4" s="97"/>
      <c r="B4" s="98"/>
      <c r="C4" s="9" t="s">
        <v>5</v>
      </c>
      <c r="D4" s="10" t="s">
        <v>6</v>
      </c>
      <c r="E4" s="11" t="s">
        <v>7</v>
      </c>
      <c r="F4" s="11" t="s">
        <v>8</v>
      </c>
      <c r="G4" s="11" t="s">
        <v>23</v>
      </c>
      <c r="H4" s="11" t="s">
        <v>46</v>
      </c>
      <c r="I4" s="12" t="s">
        <v>15</v>
      </c>
      <c r="J4" s="11" t="s">
        <v>14</v>
      </c>
      <c r="K4" s="11" t="s">
        <v>12</v>
      </c>
      <c r="L4" s="11" t="s">
        <v>48</v>
      </c>
      <c r="M4" s="11" t="s">
        <v>11</v>
      </c>
      <c r="N4" s="12" t="s">
        <v>16</v>
      </c>
      <c r="O4" s="11" t="s">
        <v>20</v>
      </c>
      <c r="P4" s="11" t="s">
        <v>17</v>
      </c>
      <c r="Q4" s="11" t="s">
        <v>90</v>
      </c>
      <c r="R4" s="11" t="s">
        <v>22</v>
      </c>
      <c r="S4" s="11" t="s">
        <v>13</v>
      </c>
      <c r="T4" s="11" t="s">
        <v>19</v>
      </c>
      <c r="U4" s="12" t="s">
        <v>63</v>
      </c>
      <c r="V4" s="13"/>
      <c r="W4" s="10"/>
      <c r="X4" s="10"/>
      <c r="Y4" s="8"/>
    </row>
    <row r="5" spans="1:25" ht="11.25" customHeight="1" x14ac:dyDescent="0.15">
      <c r="A5" s="102" t="s">
        <v>25</v>
      </c>
      <c r="B5" s="14" t="s">
        <v>91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v>80</v>
      </c>
      <c r="S5" s="15"/>
      <c r="T5" s="15"/>
      <c r="U5" s="15">
        <v>80</v>
      </c>
      <c r="V5" s="16"/>
      <c r="W5" s="16"/>
      <c r="X5" s="16"/>
      <c r="Y5" s="8"/>
    </row>
    <row r="6" spans="1:25" x14ac:dyDescent="0.15">
      <c r="A6" s="103"/>
      <c r="B6" s="17" t="s">
        <v>102</v>
      </c>
      <c r="C6" s="18"/>
      <c r="D6" s="18">
        <v>5</v>
      </c>
      <c r="E6" s="18"/>
      <c r="F6" s="18"/>
      <c r="G6" s="18"/>
      <c r="H6" s="18">
        <v>1000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9"/>
      <c r="X6" s="19"/>
      <c r="Y6" s="8"/>
    </row>
    <row r="7" spans="1:25" x14ac:dyDescent="0.15">
      <c r="A7" s="103"/>
      <c r="B7" s="17" t="s">
        <v>7</v>
      </c>
      <c r="C7" s="18"/>
      <c r="D7" s="18"/>
      <c r="E7" s="18">
        <v>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8"/>
    </row>
    <row r="8" spans="1:25" ht="11.25" thickBot="1" x14ac:dyDescent="0.2">
      <c r="A8" s="104"/>
      <c r="B8" s="20" t="s">
        <v>5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102" t="s">
        <v>27</v>
      </c>
      <c r="B9" s="14" t="s">
        <v>56</v>
      </c>
      <c r="C9" s="15"/>
      <c r="D9" s="15"/>
      <c r="E9" s="15"/>
      <c r="F9" s="15"/>
      <c r="G9" s="15"/>
      <c r="H9" s="15"/>
      <c r="I9" s="15">
        <v>50</v>
      </c>
      <c r="J9" s="15"/>
      <c r="K9" s="15"/>
      <c r="L9" s="15"/>
      <c r="M9" s="15"/>
      <c r="N9" s="15"/>
      <c r="O9" s="15"/>
      <c r="P9" s="15">
        <v>60</v>
      </c>
      <c r="Q9" s="15"/>
      <c r="R9" s="15"/>
      <c r="S9" s="15"/>
      <c r="T9" s="15"/>
      <c r="U9" s="15"/>
      <c r="V9" s="16"/>
      <c r="W9" s="16"/>
      <c r="X9" s="16"/>
      <c r="Y9" s="8"/>
    </row>
    <row r="10" spans="1:25" x14ac:dyDescent="0.15">
      <c r="A10" s="103"/>
      <c r="B10" s="23" t="s">
        <v>92</v>
      </c>
      <c r="C10" s="18"/>
      <c r="D10" s="18">
        <v>8</v>
      </c>
      <c r="E10" s="18"/>
      <c r="F10" s="18"/>
      <c r="G10" s="18">
        <v>5</v>
      </c>
      <c r="H10" s="18"/>
      <c r="I10" s="18"/>
      <c r="J10" s="18">
        <v>90</v>
      </c>
      <c r="K10" s="18">
        <v>10</v>
      </c>
      <c r="L10" s="18"/>
      <c r="M10" s="18">
        <v>20</v>
      </c>
      <c r="N10" s="18">
        <v>5</v>
      </c>
      <c r="O10" s="18">
        <v>5</v>
      </c>
      <c r="P10" s="18"/>
      <c r="Q10" s="18">
        <v>15</v>
      </c>
      <c r="R10" s="18"/>
      <c r="S10" s="18"/>
      <c r="T10" s="18"/>
      <c r="U10" s="18"/>
      <c r="V10" s="19"/>
      <c r="W10" s="19"/>
      <c r="X10" s="19"/>
      <c r="Y10" s="8"/>
    </row>
    <row r="11" spans="1:25" x14ac:dyDescent="0.15">
      <c r="A11" s="103"/>
      <c r="B11" s="23" t="s">
        <v>5</v>
      </c>
      <c r="C11" s="18">
        <v>40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104"/>
      <c r="B12" s="20" t="s">
        <v>7</v>
      </c>
      <c r="C12" s="21"/>
      <c r="D12" s="21"/>
      <c r="E12" s="21">
        <v>7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ht="11.25" customHeight="1" x14ac:dyDescent="0.15">
      <c r="A13" s="102" t="s">
        <v>31</v>
      </c>
      <c r="B13" s="14" t="s">
        <v>19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>
        <v>60</v>
      </c>
      <c r="U13" s="15"/>
      <c r="V13" s="16"/>
      <c r="W13" s="16"/>
      <c r="X13" s="16"/>
      <c r="Y13" s="8"/>
    </row>
    <row r="14" spans="1:25" x14ac:dyDescent="0.15">
      <c r="A14" s="103"/>
      <c r="B14" s="17" t="s">
        <v>59</v>
      </c>
      <c r="C14" s="18"/>
      <c r="D14" s="18"/>
      <c r="E14" s="18"/>
      <c r="F14" s="18">
        <v>15</v>
      </c>
      <c r="G14" s="18"/>
      <c r="H14" s="18"/>
      <c r="I14" s="18"/>
      <c r="J14" s="18"/>
      <c r="K14" s="18"/>
      <c r="L14" s="18">
        <v>50</v>
      </c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8"/>
    </row>
    <row r="15" spans="1:25" x14ac:dyDescent="0.15">
      <c r="A15" s="103"/>
      <c r="B15" s="17" t="s">
        <v>5</v>
      </c>
      <c r="C15" s="18">
        <v>30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105"/>
      <c r="B16" s="20" t="s">
        <v>17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>
        <v>60</v>
      </c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35</v>
      </c>
      <c r="C17" s="26">
        <f t="shared" ref="C17:X17" si="0">SUM(C5:C12)</f>
        <v>80</v>
      </c>
      <c r="D17" s="26">
        <f t="shared" si="0"/>
        <v>13</v>
      </c>
      <c r="E17" s="26">
        <f t="shared" si="0"/>
        <v>14</v>
      </c>
      <c r="F17" s="26">
        <f t="shared" si="0"/>
        <v>0</v>
      </c>
      <c r="G17" s="26">
        <f t="shared" si="0"/>
        <v>5</v>
      </c>
      <c r="H17" s="26">
        <f t="shared" si="0"/>
        <v>1000</v>
      </c>
      <c r="I17" s="26">
        <f t="shared" si="0"/>
        <v>50</v>
      </c>
      <c r="J17" s="26">
        <f t="shared" si="0"/>
        <v>90</v>
      </c>
      <c r="K17" s="26">
        <f t="shared" si="0"/>
        <v>10</v>
      </c>
      <c r="L17" s="26">
        <f t="shared" si="0"/>
        <v>0</v>
      </c>
      <c r="M17" s="26">
        <f t="shared" si="0"/>
        <v>20</v>
      </c>
      <c r="N17" s="26">
        <f t="shared" si="0"/>
        <v>5</v>
      </c>
      <c r="O17" s="26">
        <f t="shared" si="0"/>
        <v>5</v>
      </c>
      <c r="P17" s="26">
        <f t="shared" si="0"/>
        <v>60</v>
      </c>
      <c r="Q17" s="26">
        <f t="shared" si="0"/>
        <v>15</v>
      </c>
      <c r="R17" s="26">
        <f t="shared" si="0"/>
        <v>80</v>
      </c>
      <c r="S17" s="26">
        <f t="shared" si="0"/>
        <v>0</v>
      </c>
      <c r="T17" s="26">
        <f t="shared" si="0"/>
        <v>0</v>
      </c>
      <c r="U17" s="26">
        <f t="shared" si="0"/>
        <v>80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8"/>
    </row>
    <row r="18" spans="1:25" x14ac:dyDescent="0.15">
      <c r="A18" s="27"/>
      <c r="B18" s="28" t="s">
        <v>36</v>
      </c>
      <c r="C18" s="29">
        <f>SUM(A17*C17)/1000</f>
        <v>0.08</v>
      </c>
      <c r="D18" s="29">
        <f>+(A17*D17)/1000</f>
        <v>1.2999999999999999E-2</v>
      </c>
      <c r="E18" s="29">
        <f>+(A17*E17)/1000</f>
        <v>1.4E-2</v>
      </c>
      <c r="F18" s="29">
        <f>+(A17*F17)/1000</f>
        <v>0</v>
      </c>
      <c r="G18" s="29">
        <f>+(A17*G17)/1000</f>
        <v>5.0000000000000001E-3</v>
      </c>
      <c r="H18" s="29">
        <f>+(A17*H17)/1000</f>
        <v>1</v>
      </c>
      <c r="I18" s="29">
        <f>+(A17*I17)/1000</f>
        <v>0.05</v>
      </c>
      <c r="J18" s="29">
        <f>+(A17*J17)/1000</f>
        <v>0.09</v>
      </c>
      <c r="K18" s="29">
        <f>+(A17*K17)/1000</f>
        <v>0.01</v>
      </c>
      <c r="L18" s="29">
        <f>+(A17*L17)/1000</f>
        <v>0</v>
      </c>
      <c r="M18" s="29">
        <f>+(A17*M17)/1000</f>
        <v>0.02</v>
      </c>
      <c r="N18" s="29">
        <f>+(A17*N17)/1000</f>
        <v>5.0000000000000001E-3</v>
      </c>
      <c r="O18" s="29">
        <f>+(A17*O17)/1000</f>
        <v>5.0000000000000001E-3</v>
      </c>
      <c r="P18" s="29">
        <f>+(A17*P17)/1000</f>
        <v>0.06</v>
      </c>
      <c r="Q18" s="29">
        <f>+(A17*Q17)/1000</f>
        <v>1.4999999999999999E-2</v>
      </c>
      <c r="R18" s="29">
        <f>+(A17*R17)/1000</f>
        <v>0.08</v>
      </c>
      <c r="S18" s="29">
        <f>+(A17*S17)/1000</f>
        <v>0</v>
      </c>
      <c r="T18" s="29">
        <f>+(A17*T17)/1000</f>
        <v>0</v>
      </c>
      <c r="U18" s="29">
        <f>+(A17*U17)/1000</f>
        <v>0.08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8"/>
    </row>
    <row r="19" spans="1:25" x14ac:dyDescent="0.15">
      <c r="A19" s="24">
        <f>SUM(D2)</f>
        <v>1</v>
      </c>
      <c r="B19" s="28" t="s">
        <v>37</v>
      </c>
      <c r="C19" s="30">
        <f t="shared" ref="C19:X19" si="1">SUM(C13:C16)</f>
        <v>30</v>
      </c>
      <c r="D19" s="30">
        <f t="shared" si="1"/>
        <v>0</v>
      </c>
      <c r="E19" s="30">
        <f t="shared" si="1"/>
        <v>0</v>
      </c>
      <c r="F19" s="30">
        <f t="shared" si="1"/>
        <v>15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50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60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60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8"/>
    </row>
    <row r="20" spans="1:25" ht="11.25" thickBot="1" x14ac:dyDescent="0.2">
      <c r="A20" s="31"/>
      <c r="B20" s="32" t="s">
        <v>38</v>
      </c>
      <c r="C20" s="33">
        <f>SUM(A19*C19)/1000</f>
        <v>0.03</v>
      </c>
      <c r="D20" s="33">
        <f>+(A19*D19)/1000</f>
        <v>0</v>
      </c>
      <c r="E20" s="33">
        <f>+(A19*E19)/1000</f>
        <v>0</v>
      </c>
      <c r="F20" s="33">
        <f>+(A19*F19)/1000</f>
        <v>1.4999999999999999E-2</v>
      </c>
      <c r="G20" s="33">
        <f>+(A19*G19)/1000</f>
        <v>0</v>
      </c>
      <c r="H20" s="33">
        <f>+(A19*H19)</f>
        <v>0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0.05</v>
      </c>
      <c r="M20" s="33">
        <f>+(A19*M19)/1000</f>
        <v>0</v>
      </c>
      <c r="N20" s="33">
        <f>+(A19*N19)/1000</f>
        <v>0</v>
      </c>
      <c r="O20" s="33">
        <f>+(A19*O19)/1000</f>
        <v>0</v>
      </c>
      <c r="P20" s="33">
        <f>+(A19*P19)/1000</f>
        <v>0.06</v>
      </c>
      <c r="Q20" s="33">
        <f>+(A19*Q19)/1000</f>
        <v>0</v>
      </c>
      <c r="R20" s="33">
        <f>+(A19*R19)/1000</f>
        <v>0</v>
      </c>
      <c r="S20" s="33">
        <f>+(A19*S19)</f>
        <v>0</v>
      </c>
      <c r="T20" s="33">
        <f>+(A19*T19)/1000</f>
        <v>0.06</v>
      </c>
      <c r="U20" s="33">
        <f>+(A19*U19)/1000</f>
        <v>0</v>
      </c>
      <c r="V20" s="33">
        <f>+(A19*V19)/1000</f>
        <v>0</v>
      </c>
      <c r="W20" s="34">
        <f>+(A19*W19)/1000</f>
        <v>0</v>
      </c>
      <c r="X20" s="34">
        <f>+(A19*X19)/1000</f>
        <v>0</v>
      </c>
      <c r="Y20" s="8"/>
    </row>
    <row r="21" spans="1:25" x14ac:dyDescent="0.15">
      <c r="A21" s="106" t="s">
        <v>39</v>
      </c>
      <c r="B21" s="107"/>
      <c r="C21" s="35">
        <f t="shared" ref="C21:X21" si="2">+C20+C18</f>
        <v>0.11</v>
      </c>
      <c r="D21" s="35">
        <f t="shared" si="2"/>
        <v>1.2999999999999999E-2</v>
      </c>
      <c r="E21" s="35">
        <f t="shared" si="2"/>
        <v>1.4E-2</v>
      </c>
      <c r="F21" s="35">
        <f t="shared" si="2"/>
        <v>1.4999999999999999E-2</v>
      </c>
      <c r="G21" s="35">
        <f t="shared" si="2"/>
        <v>5.0000000000000001E-3</v>
      </c>
      <c r="H21" s="35">
        <f t="shared" si="2"/>
        <v>1</v>
      </c>
      <c r="I21" s="35">
        <f t="shared" si="2"/>
        <v>0.05</v>
      </c>
      <c r="J21" s="35">
        <f t="shared" si="2"/>
        <v>0.09</v>
      </c>
      <c r="K21" s="35">
        <f t="shared" si="2"/>
        <v>0.01</v>
      </c>
      <c r="L21" s="35">
        <f t="shared" si="2"/>
        <v>0.05</v>
      </c>
      <c r="M21" s="35">
        <f t="shared" si="2"/>
        <v>0.02</v>
      </c>
      <c r="N21" s="35">
        <f t="shared" si="2"/>
        <v>5.0000000000000001E-3</v>
      </c>
      <c r="O21" s="35">
        <f t="shared" si="2"/>
        <v>5.0000000000000001E-3</v>
      </c>
      <c r="P21" s="35">
        <f t="shared" si="2"/>
        <v>0.12</v>
      </c>
      <c r="Q21" s="35">
        <f t="shared" si="2"/>
        <v>1.4999999999999999E-2</v>
      </c>
      <c r="R21" s="35">
        <f t="shared" si="2"/>
        <v>0.08</v>
      </c>
      <c r="S21" s="35">
        <f t="shared" si="2"/>
        <v>0</v>
      </c>
      <c r="T21" s="35">
        <f t="shared" si="2"/>
        <v>0.06</v>
      </c>
      <c r="U21" s="35">
        <f t="shared" si="2"/>
        <v>0.08</v>
      </c>
      <c r="V21" s="35">
        <f t="shared" si="2"/>
        <v>0</v>
      </c>
      <c r="W21" s="36">
        <f t="shared" si="2"/>
        <v>0</v>
      </c>
      <c r="X21" s="36">
        <f t="shared" si="2"/>
        <v>0</v>
      </c>
      <c r="Y21" s="8"/>
    </row>
    <row r="22" spans="1:25" x14ac:dyDescent="0.15">
      <c r="A22" s="99" t="s">
        <v>40</v>
      </c>
      <c r="B22" s="101"/>
      <c r="C22" s="37">
        <v>300</v>
      </c>
      <c r="D22" s="37">
        <v>2850</v>
      </c>
      <c r="E22" s="37">
        <v>2250</v>
      </c>
      <c r="F22" s="37">
        <v>900</v>
      </c>
      <c r="G22" s="37">
        <v>250</v>
      </c>
      <c r="H22" s="37">
        <v>70</v>
      </c>
      <c r="I22" s="37">
        <v>200</v>
      </c>
      <c r="J22" s="37">
        <v>1540</v>
      </c>
      <c r="K22" s="37">
        <v>350</v>
      </c>
      <c r="L22" s="37">
        <v>830</v>
      </c>
      <c r="M22" s="37">
        <v>175</v>
      </c>
      <c r="N22" s="38">
        <v>300</v>
      </c>
      <c r="O22" s="37">
        <v>147</v>
      </c>
      <c r="P22" s="37">
        <v>250</v>
      </c>
      <c r="Q22" s="37">
        <v>325</v>
      </c>
      <c r="R22" s="37">
        <v>350</v>
      </c>
      <c r="S22" s="37">
        <v>148</v>
      </c>
      <c r="T22" s="37">
        <v>380</v>
      </c>
      <c r="U22" s="37">
        <v>300</v>
      </c>
      <c r="V22" s="37"/>
      <c r="W22" s="37"/>
      <c r="X22" s="38"/>
      <c r="Y22" s="8"/>
    </row>
    <row r="23" spans="1:25" x14ac:dyDescent="0.15">
      <c r="A23" s="40">
        <f>SUM(A17)</f>
        <v>1</v>
      </c>
      <c r="B23" s="41" t="s">
        <v>41</v>
      </c>
      <c r="C23" s="42">
        <f t="shared" ref="C23" si="3">SUM(C18*C22)</f>
        <v>24</v>
      </c>
      <c r="D23" s="42">
        <f t="shared" ref="D23:X23" si="4">SUM(D18*D22)</f>
        <v>37.049999999999997</v>
      </c>
      <c r="E23" s="42">
        <f t="shared" si="4"/>
        <v>31.5</v>
      </c>
      <c r="F23" s="42">
        <f t="shared" si="4"/>
        <v>0</v>
      </c>
      <c r="G23" s="42">
        <f t="shared" si="4"/>
        <v>1.25</v>
      </c>
      <c r="H23" s="42">
        <f t="shared" si="4"/>
        <v>70</v>
      </c>
      <c r="I23" s="42">
        <f t="shared" si="4"/>
        <v>10</v>
      </c>
      <c r="J23" s="42">
        <f t="shared" si="4"/>
        <v>138.6</v>
      </c>
      <c r="K23" s="42">
        <f t="shared" si="4"/>
        <v>3.5</v>
      </c>
      <c r="L23" s="42">
        <f t="shared" si="4"/>
        <v>0</v>
      </c>
      <c r="M23" s="42">
        <f t="shared" si="4"/>
        <v>3.5</v>
      </c>
      <c r="N23" s="42">
        <f t="shared" si="4"/>
        <v>1.5</v>
      </c>
      <c r="O23" s="42">
        <f t="shared" si="4"/>
        <v>0.73499999999999999</v>
      </c>
      <c r="P23" s="42">
        <f t="shared" si="4"/>
        <v>15</v>
      </c>
      <c r="Q23" s="42">
        <f t="shared" si="4"/>
        <v>4.875</v>
      </c>
      <c r="R23" s="42">
        <f t="shared" si="4"/>
        <v>28</v>
      </c>
      <c r="S23" s="42">
        <f t="shared" si="4"/>
        <v>0</v>
      </c>
      <c r="T23" s="42">
        <f t="shared" si="4"/>
        <v>0</v>
      </c>
      <c r="U23" s="42">
        <f t="shared" si="4"/>
        <v>24</v>
      </c>
      <c r="V23" s="42">
        <f t="shared" si="4"/>
        <v>0</v>
      </c>
      <c r="W23" s="42">
        <f t="shared" si="4"/>
        <v>0</v>
      </c>
      <c r="X23" s="42">
        <f t="shared" si="4"/>
        <v>0</v>
      </c>
      <c r="Y23" s="43">
        <f>SUM(C23:X23)</f>
        <v>393.51</v>
      </c>
    </row>
    <row r="24" spans="1:25" x14ac:dyDescent="0.15">
      <c r="A24" s="40">
        <f>SUM(A19)</f>
        <v>1</v>
      </c>
      <c r="B24" s="41" t="s">
        <v>41</v>
      </c>
      <c r="C24" s="42">
        <f t="shared" ref="C24:X24" si="5">SUM(C20*C22)</f>
        <v>9</v>
      </c>
      <c r="D24" s="42">
        <f t="shared" si="5"/>
        <v>0</v>
      </c>
      <c r="E24" s="42">
        <f t="shared" si="5"/>
        <v>0</v>
      </c>
      <c r="F24" s="42">
        <f t="shared" si="5"/>
        <v>13.5</v>
      </c>
      <c r="G24" s="42">
        <f t="shared" si="5"/>
        <v>0</v>
      </c>
      <c r="H24" s="42">
        <f t="shared" si="5"/>
        <v>0</v>
      </c>
      <c r="I24" s="42">
        <f t="shared" si="5"/>
        <v>0</v>
      </c>
      <c r="J24" s="42">
        <f t="shared" si="5"/>
        <v>0</v>
      </c>
      <c r="K24" s="42">
        <f t="shared" si="5"/>
        <v>0</v>
      </c>
      <c r="L24" s="42">
        <f t="shared" si="5"/>
        <v>41.5</v>
      </c>
      <c r="M24" s="42">
        <f t="shared" si="5"/>
        <v>0</v>
      </c>
      <c r="N24" s="42">
        <f t="shared" si="5"/>
        <v>0</v>
      </c>
      <c r="O24" s="42">
        <f t="shared" si="5"/>
        <v>0</v>
      </c>
      <c r="P24" s="42">
        <f t="shared" si="5"/>
        <v>15</v>
      </c>
      <c r="Q24" s="42">
        <f t="shared" si="5"/>
        <v>0</v>
      </c>
      <c r="R24" s="42">
        <f t="shared" si="5"/>
        <v>0</v>
      </c>
      <c r="S24" s="42">
        <f t="shared" si="5"/>
        <v>0</v>
      </c>
      <c r="T24" s="42">
        <f t="shared" si="5"/>
        <v>22.8</v>
      </c>
      <c r="U24" s="42">
        <f t="shared" si="5"/>
        <v>0</v>
      </c>
      <c r="V24" s="42">
        <f t="shared" si="5"/>
        <v>0</v>
      </c>
      <c r="W24" s="42">
        <f t="shared" si="5"/>
        <v>0</v>
      </c>
      <c r="X24" s="42">
        <f t="shared" si="5"/>
        <v>0</v>
      </c>
      <c r="Y24" s="43">
        <f>SUM(C24:X24)</f>
        <v>101.8</v>
      </c>
    </row>
    <row r="25" spans="1:25" x14ac:dyDescent="0.15">
      <c r="A25" s="108" t="s">
        <v>42</v>
      </c>
      <c r="B25" s="109"/>
      <c r="C25" s="44">
        <f>SUM(C23:C24)</f>
        <v>33</v>
      </c>
      <c r="D25" s="44">
        <f t="shared" ref="D25:X25" si="6">SUM(D23:D24)</f>
        <v>37.049999999999997</v>
      </c>
      <c r="E25" s="44">
        <f t="shared" si="6"/>
        <v>31.5</v>
      </c>
      <c r="F25" s="44">
        <f t="shared" si="6"/>
        <v>13.5</v>
      </c>
      <c r="G25" s="44">
        <f t="shared" si="6"/>
        <v>1.25</v>
      </c>
      <c r="H25" s="44">
        <f t="shared" si="6"/>
        <v>70</v>
      </c>
      <c r="I25" s="44">
        <f t="shared" si="6"/>
        <v>10</v>
      </c>
      <c r="J25" s="44">
        <f t="shared" si="6"/>
        <v>138.6</v>
      </c>
      <c r="K25" s="44">
        <f t="shared" si="6"/>
        <v>3.5</v>
      </c>
      <c r="L25" s="44">
        <f t="shared" si="6"/>
        <v>41.5</v>
      </c>
      <c r="M25" s="44">
        <f t="shared" si="6"/>
        <v>3.5</v>
      </c>
      <c r="N25" s="44">
        <f t="shared" si="6"/>
        <v>1.5</v>
      </c>
      <c r="O25" s="44">
        <f t="shared" si="6"/>
        <v>0.73499999999999999</v>
      </c>
      <c r="P25" s="44">
        <f t="shared" si="6"/>
        <v>30</v>
      </c>
      <c r="Q25" s="44">
        <f t="shared" si="6"/>
        <v>4.875</v>
      </c>
      <c r="R25" s="44">
        <f t="shared" si="6"/>
        <v>28</v>
      </c>
      <c r="S25" s="44">
        <f t="shared" si="6"/>
        <v>0</v>
      </c>
      <c r="T25" s="44">
        <f t="shared" si="6"/>
        <v>22.8</v>
      </c>
      <c r="U25" s="44">
        <f t="shared" si="6"/>
        <v>24</v>
      </c>
      <c r="V25" s="44">
        <f t="shared" si="6"/>
        <v>0</v>
      </c>
      <c r="W25" s="44">
        <f t="shared" si="6"/>
        <v>0</v>
      </c>
      <c r="X25" s="44">
        <f t="shared" si="6"/>
        <v>0</v>
      </c>
      <c r="Y25" s="43">
        <f>SUM(C25:X25)</f>
        <v>495.31</v>
      </c>
    </row>
    <row r="26" spans="1:25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1:25" s="48" customForma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</row>
    <row r="28" spans="1:25" x14ac:dyDescent="0.15">
      <c r="A28" s="110" t="s">
        <v>43</v>
      </c>
      <c r="B28" s="110"/>
      <c r="C28" s="49"/>
      <c r="H28" s="110" t="s">
        <v>44</v>
      </c>
      <c r="I28" s="110"/>
      <c r="J28" s="110"/>
      <c r="K28" s="110"/>
      <c r="P28" s="110" t="s">
        <v>45</v>
      </c>
      <c r="Q28" s="110"/>
      <c r="R28" s="110"/>
      <c r="S28" s="110"/>
    </row>
    <row r="32" spans="1:25" x14ac:dyDescent="0.15">
      <c r="B32" s="92" t="s">
        <v>0</v>
      </c>
      <c r="C32" s="92"/>
      <c r="D32" s="92"/>
      <c r="E32" s="92"/>
      <c r="F32" s="92"/>
      <c r="G32" s="92"/>
      <c r="H32" s="92"/>
      <c r="I32" s="92"/>
      <c r="J32" s="92"/>
      <c r="L32" s="2"/>
      <c r="M32" s="93" t="s">
        <v>142</v>
      </c>
      <c r="N32" s="93"/>
      <c r="O32" s="93"/>
      <c r="P32" s="93"/>
      <c r="Q32" s="93"/>
      <c r="R32" s="93" t="s">
        <v>110</v>
      </c>
      <c r="S32" s="93"/>
      <c r="T32" s="93"/>
      <c r="U32" s="93"/>
      <c r="V32" s="93"/>
    </row>
    <row r="33" spans="1:25" x14ac:dyDescent="0.15">
      <c r="B33" s="3" t="s">
        <v>3</v>
      </c>
      <c r="C33" s="4">
        <v>1</v>
      </c>
      <c r="D33" s="4">
        <v>1</v>
      </c>
      <c r="E33" s="5"/>
      <c r="F33" s="5"/>
      <c r="G33" s="5"/>
      <c r="H33" s="5"/>
      <c r="I33" s="5"/>
      <c r="J33" s="5"/>
      <c r="P33" s="94">
        <v>44830</v>
      </c>
      <c r="Q33" s="94"/>
      <c r="R33" s="94"/>
      <c r="S33" s="94"/>
      <c r="T33" s="5"/>
      <c r="U33" s="5"/>
      <c r="V33" s="5"/>
    </row>
    <row r="34" spans="1:25" x14ac:dyDescent="0.15">
      <c r="A34" s="95"/>
      <c r="B34" s="96"/>
      <c r="C34" s="99" t="s">
        <v>4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7"/>
      <c r="X34" s="7"/>
      <c r="Y34" s="8"/>
    </row>
    <row r="35" spans="1:25" ht="44.25" thickBot="1" x14ac:dyDescent="0.2">
      <c r="A35" s="97"/>
      <c r="B35" s="98"/>
      <c r="C35" s="9" t="s">
        <v>5</v>
      </c>
      <c r="D35" s="11" t="s">
        <v>8</v>
      </c>
      <c r="E35" s="11" t="s">
        <v>9</v>
      </c>
      <c r="F35" s="11" t="s">
        <v>7</v>
      </c>
      <c r="G35" s="11" t="s">
        <v>86</v>
      </c>
      <c r="H35" s="11" t="s">
        <v>17</v>
      </c>
      <c r="I35" s="11" t="s">
        <v>15</v>
      </c>
      <c r="J35" s="11" t="s">
        <v>22</v>
      </c>
      <c r="K35" s="11" t="s">
        <v>77</v>
      </c>
      <c r="L35" s="11" t="s">
        <v>12</v>
      </c>
      <c r="M35" s="11" t="s">
        <v>20</v>
      </c>
      <c r="N35" s="11" t="s">
        <v>6</v>
      </c>
      <c r="O35" s="11"/>
      <c r="P35" s="11"/>
      <c r="Q35" s="11"/>
      <c r="R35" s="11"/>
      <c r="S35" s="11"/>
      <c r="T35" s="11"/>
      <c r="U35" s="11"/>
      <c r="V35" s="10"/>
      <c r="W35" s="10"/>
      <c r="X35" s="10"/>
      <c r="Y35" s="8"/>
    </row>
    <row r="36" spans="1:25" ht="11.25" customHeight="1" x14ac:dyDescent="0.15">
      <c r="A36" s="102">
        <v>70</v>
      </c>
      <c r="B36" s="14" t="s">
        <v>91</v>
      </c>
      <c r="C36" s="15"/>
      <c r="D36" s="15"/>
      <c r="E36" s="15"/>
      <c r="F36" s="15"/>
      <c r="G36" s="15"/>
      <c r="H36" s="15"/>
      <c r="I36" s="15"/>
      <c r="J36" s="15">
        <v>50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16"/>
      <c r="X36" s="16"/>
      <c r="Y36" s="8"/>
    </row>
    <row r="37" spans="1:25" ht="11.25" customHeight="1" x14ac:dyDescent="0.15">
      <c r="A37" s="103"/>
      <c r="B37" s="17" t="s">
        <v>102</v>
      </c>
      <c r="C37" s="18"/>
      <c r="D37" s="18"/>
      <c r="E37" s="18">
        <v>1</v>
      </c>
      <c r="F37" s="18"/>
      <c r="G37" s="18"/>
      <c r="H37" s="18"/>
      <c r="I37" s="18"/>
      <c r="J37" s="18"/>
      <c r="K37" s="18"/>
      <c r="L37" s="18"/>
      <c r="M37" s="18"/>
      <c r="N37" s="18">
        <v>3</v>
      </c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5" x14ac:dyDescent="0.15">
      <c r="A38" s="103"/>
      <c r="B38" s="17" t="s">
        <v>7</v>
      </c>
      <c r="C38" s="18"/>
      <c r="D38" s="18"/>
      <c r="E38" s="18"/>
      <c r="F38" s="18">
        <v>15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8"/>
    </row>
    <row r="39" spans="1:25" ht="11.25" thickBot="1" x14ac:dyDescent="0.2">
      <c r="A39" s="104"/>
      <c r="B39" s="20" t="s">
        <v>33</v>
      </c>
      <c r="C39" s="21">
        <v>70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8"/>
    </row>
    <row r="40" spans="1:25" ht="11.25" customHeight="1" x14ac:dyDescent="0.15">
      <c r="A40" s="102" t="s">
        <v>27</v>
      </c>
      <c r="B40" s="14" t="s">
        <v>58</v>
      </c>
      <c r="C40" s="15"/>
      <c r="D40" s="15">
        <v>3</v>
      </c>
      <c r="E40" s="15"/>
      <c r="F40" s="15"/>
      <c r="G40" s="15"/>
      <c r="H40" s="15">
        <v>50</v>
      </c>
      <c r="I40" s="15">
        <v>60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16"/>
      <c r="X40" s="16"/>
      <c r="Y40" s="8"/>
    </row>
    <row r="41" spans="1:25" ht="11.25" customHeight="1" x14ac:dyDescent="0.15">
      <c r="A41" s="103"/>
      <c r="B41" s="17" t="s">
        <v>143</v>
      </c>
      <c r="C41" s="18"/>
      <c r="D41" s="18">
        <v>15</v>
      </c>
      <c r="E41" s="18"/>
      <c r="F41" s="18"/>
      <c r="G41" s="18">
        <v>50</v>
      </c>
      <c r="H41" s="18"/>
      <c r="I41" s="18"/>
      <c r="J41" s="18"/>
      <c r="K41" s="18">
        <v>20</v>
      </c>
      <c r="L41" s="18">
        <v>10</v>
      </c>
      <c r="M41" s="18">
        <v>3</v>
      </c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x14ac:dyDescent="0.15">
      <c r="A42" s="103"/>
      <c r="B42" s="17" t="s">
        <v>132</v>
      </c>
      <c r="C42" s="18"/>
      <c r="D42" s="18"/>
      <c r="E42" s="18"/>
      <c r="F42" s="18">
        <v>20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8"/>
    </row>
    <row r="43" spans="1:25" ht="11.25" thickBot="1" x14ac:dyDescent="0.2">
      <c r="A43" s="104"/>
      <c r="B43" s="20" t="s">
        <v>57</v>
      </c>
      <c r="C43" s="21">
        <v>60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8"/>
    </row>
    <row r="44" spans="1:25" ht="11.25" customHeight="1" x14ac:dyDescent="0.15">
      <c r="A44" s="102" t="s">
        <v>31</v>
      </c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52"/>
      <c r="X44" s="52"/>
      <c r="Y44" s="8"/>
    </row>
    <row r="45" spans="1:25" ht="11.25" customHeight="1" x14ac:dyDescent="0.15">
      <c r="A45" s="103"/>
      <c r="B45" s="5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4"/>
      <c r="W45" s="54"/>
      <c r="X45" s="54"/>
      <c r="Y45" s="8"/>
    </row>
    <row r="46" spans="1:25" x14ac:dyDescent="0.15">
      <c r="A46" s="103"/>
      <c r="B46" s="5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54"/>
      <c r="W46" s="54"/>
      <c r="X46" s="54"/>
      <c r="Y46" s="8"/>
    </row>
    <row r="47" spans="1:25" ht="11.25" thickBot="1" x14ac:dyDescent="0.2">
      <c r="A47" s="10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57"/>
      <c r="X47" s="57"/>
      <c r="Y47" s="8"/>
    </row>
    <row r="48" spans="1:25" ht="11.25" thickBot="1" x14ac:dyDescent="0.2">
      <c r="A48" s="24">
        <f>SUM(C33)</f>
        <v>1</v>
      </c>
      <c r="B48" s="25" t="s">
        <v>73</v>
      </c>
      <c r="C48" s="26">
        <f>SUM(C36:C39)</f>
        <v>70</v>
      </c>
      <c r="D48" s="26">
        <f t="shared" ref="D48:X48" si="7">SUM(D36:D39)</f>
        <v>0</v>
      </c>
      <c r="E48" s="26">
        <f t="shared" si="7"/>
        <v>1</v>
      </c>
      <c r="F48" s="26">
        <f t="shared" si="7"/>
        <v>15</v>
      </c>
      <c r="G48" s="26">
        <f t="shared" si="7"/>
        <v>0</v>
      </c>
      <c r="H48" s="26">
        <f t="shared" si="7"/>
        <v>0</v>
      </c>
      <c r="I48" s="26">
        <f t="shared" si="7"/>
        <v>0</v>
      </c>
      <c r="J48" s="26">
        <f t="shared" si="7"/>
        <v>50</v>
      </c>
      <c r="K48" s="26">
        <f t="shared" si="7"/>
        <v>0</v>
      </c>
      <c r="L48" s="26">
        <f t="shared" si="7"/>
        <v>0</v>
      </c>
      <c r="M48" s="26">
        <f t="shared" si="7"/>
        <v>0</v>
      </c>
      <c r="N48" s="26">
        <f t="shared" si="7"/>
        <v>3</v>
      </c>
      <c r="O48" s="26">
        <f t="shared" si="7"/>
        <v>0</v>
      </c>
      <c r="P48" s="26">
        <f t="shared" si="7"/>
        <v>0</v>
      </c>
      <c r="Q48" s="26">
        <f t="shared" si="7"/>
        <v>0</v>
      </c>
      <c r="R48" s="26">
        <f t="shared" si="7"/>
        <v>0</v>
      </c>
      <c r="S48" s="26">
        <f t="shared" si="7"/>
        <v>0</v>
      </c>
      <c r="T48" s="26">
        <f t="shared" si="7"/>
        <v>0</v>
      </c>
      <c r="U48" s="26">
        <f t="shared" si="7"/>
        <v>0</v>
      </c>
      <c r="V48" s="26">
        <f t="shared" si="7"/>
        <v>0</v>
      </c>
      <c r="W48" s="26">
        <f t="shared" si="7"/>
        <v>0</v>
      </c>
      <c r="X48" s="26">
        <f t="shared" si="7"/>
        <v>0</v>
      </c>
      <c r="Y48" s="8"/>
    </row>
    <row r="49" spans="1:25" x14ac:dyDescent="0.15">
      <c r="A49" s="27"/>
      <c r="B49" s="28" t="s">
        <v>74</v>
      </c>
      <c r="C49" s="29">
        <f>SUM(A48*C48)/1000</f>
        <v>7.0000000000000007E-2</v>
      </c>
      <c r="D49" s="29">
        <f>+(A48*D48)/1000</f>
        <v>0</v>
      </c>
      <c r="E49" s="29">
        <f>+(A48*E48)</f>
        <v>1</v>
      </c>
      <c r="F49" s="29">
        <f>+(A48*F48)/1000</f>
        <v>1.4999999999999999E-2</v>
      </c>
      <c r="G49" s="29">
        <f>+(A48*G48)/1000</f>
        <v>0</v>
      </c>
      <c r="H49" s="29">
        <f>+(A48*H48)/1000</f>
        <v>0</v>
      </c>
      <c r="I49" s="29">
        <f>+(A48*I48)/1000</f>
        <v>0</v>
      </c>
      <c r="J49" s="29">
        <f>+(A48*J48)/1000</f>
        <v>0.05</v>
      </c>
      <c r="K49" s="29">
        <f>+(A48*K48)/1000</f>
        <v>0</v>
      </c>
      <c r="L49" s="29">
        <f>+(A48*L48)/1000</f>
        <v>0</v>
      </c>
      <c r="M49" s="29">
        <f>+(A48*M48)/1000</f>
        <v>0</v>
      </c>
      <c r="N49" s="29">
        <f>+(A48*N48)/1000</f>
        <v>3.0000000000000001E-3</v>
      </c>
      <c r="O49" s="29">
        <f>+(A48*O48)/1000</f>
        <v>0</v>
      </c>
      <c r="P49" s="29">
        <f>+(A48*P48)/1000</f>
        <v>0</v>
      </c>
      <c r="Q49" s="29">
        <f>+(A48*Q48)/1000</f>
        <v>0</v>
      </c>
      <c r="R49" s="29">
        <f>+(A48*R48)/1000</f>
        <v>0</v>
      </c>
      <c r="S49" s="29">
        <f>+(A48*S48)/1000</f>
        <v>0</v>
      </c>
      <c r="T49" s="29">
        <f>+(A48*T48)/1000</f>
        <v>0</v>
      </c>
      <c r="U49" s="29">
        <f>+(A48*U48)/1000</f>
        <v>0</v>
      </c>
      <c r="V49" s="29">
        <f>+(A48*V48)/1000</f>
        <v>0</v>
      </c>
      <c r="W49" s="29">
        <f>+(A48*W48)/1000</f>
        <v>0</v>
      </c>
      <c r="X49" s="29">
        <f>+(A48*X48)/1000</f>
        <v>0</v>
      </c>
      <c r="Y49" s="8"/>
    </row>
    <row r="50" spans="1:25" x14ac:dyDescent="0.15">
      <c r="A50" s="24">
        <f>SUM(D33)</f>
        <v>1</v>
      </c>
      <c r="B50" s="28" t="s">
        <v>75</v>
      </c>
      <c r="C50" s="30">
        <f>SUM(C40:C43)</f>
        <v>60</v>
      </c>
      <c r="D50" s="30">
        <f t="shared" ref="D50:X50" si="8">SUM(D40:D43)</f>
        <v>18</v>
      </c>
      <c r="E50" s="30">
        <f t="shared" si="8"/>
        <v>0</v>
      </c>
      <c r="F50" s="30">
        <f t="shared" si="8"/>
        <v>20</v>
      </c>
      <c r="G50" s="30">
        <f t="shared" si="8"/>
        <v>50</v>
      </c>
      <c r="H50" s="30">
        <f t="shared" si="8"/>
        <v>50</v>
      </c>
      <c r="I50" s="30">
        <f t="shared" si="8"/>
        <v>60</v>
      </c>
      <c r="J50" s="30">
        <f t="shared" si="8"/>
        <v>0</v>
      </c>
      <c r="K50" s="30">
        <f t="shared" si="8"/>
        <v>20</v>
      </c>
      <c r="L50" s="30">
        <f t="shared" si="8"/>
        <v>10</v>
      </c>
      <c r="M50" s="30">
        <f t="shared" si="8"/>
        <v>3</v>
      </c>
      <c r="N50" s="30">
        <f t="shared" si="8"/>
        <v>0</v>
      </c>
      <c r="O50" s="30">
        <f t="shared" si="8"/>
        <v>0</v>
      </c>
      <c r="P50" s="30">
        <f t="shared" si="8"/>
        <v>0</v>
      </c>
      <c r="Q50" s="30">
        <f t="shared" si="8"/>
        <v>0</v>
      </c>
      <c r="R50" s="30">
        <f t="shared" si="8"/>
        <v>0</v>
      </c>
      <c r="S50" s="30">
        <f t="shared" si="8"/>
        <v>0</v>
      </c>
      <c r="T50" s="30">
        <f t="shared" si="8"/>
        <v>0</v>
      </c>
      <c r="U50" s="30">
        <f t="shared" si="8"/>
        <v>0</v>
      </c>
      <c r="V50" s="30">
        <f t="shared" si="8"/>
        <v>0</v>
      </c>
      <c r="W50" s="30">
        <f t="shared" si="8"/>
        <v>0</v>
      </c>
      <c r="X50" s="30">
        <f t="shared" si="8"/>
        <v>0</v>
      </c>
      <c r="Y50" s="8"/>
    </row>
    <row r="51" spans="1:25" ht="11.25" thickBot="1" x14ac:dyDescent="0.2">
      <c r="A51" s="31"/>
      <c r="B51" s="32" t="s">
        <v>76</v>
      </c>
      <c r="C51" s="33">
        <f>SUM(A50*C50)/1000</f>
        <v>0.06</v>
      </c>
      <c r="D51" s="33">
        <f>+(A50*D50)/1000</f>
        <v>1.7999999999999999E-2</v>
      </c>
      <c r="E51" s="33">
        <f>+(A50*E50)/1000</f>
        <v>0</v>
      </c>
      <c r="F51" s="33">
        <f>+(A50*F50)/1000</f>
        <v>0.02</v>
      </c>
      <c r="G51" s="33">
        <f>+(A50*G50)/1000</f>
        <v>0.05</v>
      </c>
      <c r="H51" s="33">
        <f>+(A50*H50)/1000</f>
        <v>0.05</v>
      </c>
      <c r="I51" s="33">
        <f>+(A50*I50)/1000</f>
        <v>0.06</v>
      </c>
      <c r="J51" s="33">
        <f>+(A50*J50)/1000</f>
        <v>0</v>
      </c>
      <c r="K51" s="33">
        <f>+(A50*K50)/1000</f>
        <v>0.02</v>
      </c>
      <c r="L51" s="33">
        <f>+(A50*L50)/1000</f>
        <v>0.01</v>
      </c>
      <c r="M51" s="33">
        <f>+(A50*M50)/1000</f>
        <v>3.0000000000000001E-3</v>
      </c>
      <c r="N51" s="33">
        <f>+(A50*N50)/1000</f>
        <v>0</v>
      </c>
      <c r="O51" s="33">
        <f>+(A50*O50)/1000</f>
        <v>0</v>
      </c>
      <c r="P51" s="33">
        <f>+(A50*P50)/1000</f>
        <v>0</v>
      </c>
      <c r="Q51" s="33">
        <f>+(A50*Q50)/1000</f>
        <v>0</v>
      </c>
      <c r="R51" s="33">
        <f>+(A50*R50)/1000</f>
        <v>0</v>
      </c>
      <c r="S51" s="33">
        <f>+(A50*S50)/1000</f>
        <v>0</v>
      </c>
      <c r="T51" s="33">
        <f>+(A50*T50)/1000</f>
        <v>0</v>
      </c>
      <c r="U51" s="33">
        <f>+(A50*U50)/1000</f>
        <v>0</v>
      </c>
      <c r="V51" s="34">
        <f>+(A50*V50)/1000</f>
        <v>0</v>
      </c>
      <c r="W51" s="34">
        <f>+(A50*W50)/1000</f>
        <v>0</v>
      </c>
      <c r="X51" s="34">
        <f>+(A50*X50)/1000</f>
        <v>0</v>
      </c>
      <c r="Y51" s="8"/>
    </row>
    <row r="52" spans="1:25" x14ac:dyDescent="0.15">
      <c r="A52" s="106" t="s">
        <v>39</v>
      </c>
      <c r="B52" s="107"/>
      <c r="C52" s="35">
        <f>+C51+C49</f>
        <v>0.13</v>
      </c>
      <c r="D52" s="35">
        <f t="shared" ref="D52:X52" si="9">+D51+D49</f>
        <v>1.7999999999999999E-2</v>
      </c>
      <c r="E52" s="35">
        <f t="shared" si="9"/>
        <v>1</v>
      </c>
      <c r="F52" s="35">
        <f t="shared" si="9"/>
        <v>3.5000000000000003E-2</v>
      </c>
      <c r="G52" s="35">
        <f t="shared" si="9"/>
        <v>0.05</v>
      </c>
      <c r="H52" s="35">
        <f t="shared" si="9"/>
        <v>0.05</v>
      </c>
      <c r="I52" s="35">
        <f t="shared" si="9"/>
        <v>0.06</v>
      </c>
      <c r="J52" s="35">
        <f t="shared" si="9"/>
        <v>0.05</v>
      </c>
      <c r="K52" s="35">
        <f t="shared" si="9"/>
        <v>0.02</v>
      </c>
      <c r="L52" s="35">
        <f t="shared" si="9"/>
        <v>0.01</v>
      </c>
      <c r="M52" s="35">
        <f t="shared" si="9"/>
        <v>3.0000000000000001E-3</v>
      </c>
      <c r="N52" s="35">
        <f t="shared" si="9"/>
        <v>3.0000000000000001E-3</v>
      </c>
      <c r="O52" s="35">
        <f t="shared" si="9"/>
        <v>0</v>
      </c>
      <c r="P52" s="35">
        <f t="shared" si="9"/>
        <v>0</v>
      </c>
      <c r="Q52" s="35">
        <f t="shared" si="9"/>
        <v>0</v>
      </c>
      <c r="R52" s="35">
        <f t="shared" si="9"/>
        <v>0</v>
      </c>
      <c r="S52" s="35">
        <f t="shared" si="9"/>
        <v>0</v>
      </c>
      <c r="T52" s="35">
        <f t="shared" si="9"/>
        <v>0</v>
      </c>
      <c r="U52" s="35">
        <f t="shared" si="9"/>
        <v>0</v>
      </c>
      <c r="V52" s="36">
        <f t="shared" si="9"/>
        <v>0</v>
      </c>
      <c r="W52" s="36">
        <f t="shared" si="9"/>
        <v>0</v>
      </c>
      <c r="X52" s="36">
        <f t="shared" si="9"/>
        <v>0</v>
      </c>
      <c r="Y52" s="8"/>
    </row>
    <row r="53" spans="1:25" x14ac:dyDescent="0.15">
      <c r="A53" s="99" t="s">
        <v>40</v>
      </c>
      <c r="B53" s="101"/>
      <c r="C53" s="37">
        <v>300</v>
      </c>
      <c r="D53" s="37">
        <v>900</v>
      </c>
      <c r="E53" s="37">
        <v>70</v>
      </c>
      <c r="F53" s="37">
        <v>2250</v>
      </c>
      <c r="G53" s="37">
        <v>500</v>
      </c>
      <c r="H53" s="37">
        <v>250</v>
      </c>
      <c r="I53" s="37">
        <v>200</v>
      </c>
      <c r="J53" s="37">
        <v>350</v>
      </c>
      <c r="K53" s="37">
        <v>1750</v>
      </c>
      <c r="L53" s="37">
        <v>350</v>
      </c>
      <c r="M53" s="37">
        <v>147</v>
      </c>
      <c r="N53" s="37">
        <v>3090</v>
      </c>
      <c r="O53" s="37"/>
      <c r="P53" s="37"/>
      <c r="Q53" s="37"/>
      <c r="R53" s="37"/>
      <c r="S53" s="37"/>
      <c r="T53" s="37"/>
      <c r="U53" s="37"/>
      <c r="V53" s="38"/>
      <c r="W53" s="38"/>
      <c r="X53" s="38"/>
      <c r="Y53" s="8"/>
    </row>
    <row r="54" spans="1:25" x14ac:dyDescent="0.15">
      <c r="A54" s="40">
        <f>SUM(A48)</f>
        <v>1</v>
      </c>
      <c r="B54" s="41" t="s">
        <v>41</v>
      </c>
      <c r="C54" s="42">
        <f>SUM(C49*C53)</f>
        <v>21.000000000000004</v>
      </c>
      <c r="D54" s="42">
        <f>SUM(D49*D53)</f>
        <v>0</v>
      </c>
      <c r="E54" s="42">
        <f t="shared" ref="E54:X54" si="10">SUM(E49*E53)</f>
        <v>70</v>
      </c>
      <c r="F54" s="42">
        <f t="shared" si="10"/>
        <v>33.75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17.5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9.27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151.52000000000001</v>
      </c>
    </row>
    <row r="55" spans="1:25" x14ac:dyDescent="0.15">
      <c r="A55" s="40">
        <f>SUM(A50)</f>
        <v>1</v>
      </c>
      <c r="B55" s="41" t="s">
        <v>41</v>
      </c>
      <c r="C55" s="42">
        <f>SUM(C51*C53)</f>
        <v>18</v>
      </c>
      <c r="D55" s="42">
        <f>SUM(D51*D53)</f>
        <v>16.2</v>
      </c>
      <c r="E55" s="42">
        <f t="shared" ref="E55:X55" si="11">SUM(E51*E53)</f>
        <v>0</v>
      </c>
      <c r="F55" s="42">
        <f t="shared" si="11"/>
        <v>45</v>
      </c>
      <c r="G55" s="42">
        <f t="shared" si="11"/>
        <v>25</v>
      </c>
      <c r="H55" s="42">
        <f t="shared" si="11"/>
        <v>12.5</v>
      </c>
      <c r="I55" s="42">
        <f t="shared" si="11"/>
        <v>12</v>
      </c>
      <c r="J55" s="42">
        <f t="shared" si="11"/>
        <v>0</v>
      </c>
      <c r="K55" s="42">
        <f t="shared" si="11"/>
        <v>35</v>
      </c>
      <c r="L55" s="42">
        <f t="shared" si="11"/>
        <v>3.5</v>
      </c>
      <c r="M55" s="42">
        <f t="shared" si="11"/>
        <v>0.441</v>
      </c>
      <c r="N55" s="42">
        <f t="shared" si="11"/>
        <v>0</v>
      </c>
      <c r="O55" s="42">
        <f t="shared" si="11"/>
        <v>0</v>
      </c>
      <c r="P55" s="42">
        <f t="shared" si="11"/>
        <v>0</v>
      </c>
      <c r="Q55" s="42">
        <f t="shared" si="11"/>
        <v>0</v>
      </c>
      <c r="R55" s="42">
        <f t="shared" si="11"/>
        <v>0</v>
      </c>
      <c r="S55" s="42">
        <f t="shared" si="11"/>
        <v>0</v>
      </c>
      <c r="T55" s="42">
        <f t="shared" si="11"/>
        <v>0</v>
      </c>
      <c r="U55" s="42">
        <f t="shared" si="11"/>
        <v>0</v>
      </c>
      <c r="V55" s="42">
        <f t="shared" si="11"/>
        <v>0</v>
      </c>
      <c r="W55" s="42">
        <f t="shared" si="11"/>
        <v>0</v>
      </c>
      <c r="X55" s="42">
        <f t="shared" si="11"/>
        <v>0</v>
      </c>
      <c r="Y55" s="43">
        <f>SUM(C55:X55)</f>
        <v>167.64099999999999</v>
      </c>
    </row>
    <row r="56" spans="1:25" x14ac:dyDescent="0.15">
      <c r="A56" s="108" t="s">
        <v>42</v>
      </c>
      <c r="B56" s="109"/>
      <c r="C56" s="44">
        <f>SUM(C54:C55)</f>
        <v>39</v>
      </c>
      <c r="D56" s="44">
        <f t="shared" ref="D56:X56" si="12">+D52*D53</f>
        <v>16.2</v>
      </c>
      <c r="E56" s="44">
        <f t="shared" si="12"/>
        <v>70</v>
      </c>
      <c r="F56" s="44">
        <f t="shared" si="12"/>
        <v>78.750000000000014</v>
      </c>
      <c r="G56" s="44">
        <f t="shared" si="12"/>
        <v>25</v>
      </c>
      <c r="H56" s="44">
        <f t="shared" si="12"/>
        <v>12.5</v>
      </c>
      <c r="I56" s="44">
        <f t="shared" si="12"/>
        <v>12</v>
      </c>
      <c r="J56" s="44">
        <f t="shared" si="12"/>
        <v>17.5</v>
      </c>
      <c r="K56" s="44">
        <f t="shared" si="12"/>
        <v>35</v>
      </c>
      <c r="L56" s="44">
        <f t="shared" si="12"/>
        <v>3.5</v>
      </c>
      <c r="M56" s="44">
        <f t="shared" si="12"/>
        <v>0.441</v>
      </c>
      <c r="N56" s="44">
        <f t="shared" si="12"/>
        <v>9.27</v>
      </c>
      <c r="O56" s="44">
        <f t="shared" si="12"/>
        <v>0</v>
      </c>
      <c r="P56" s="44">
        <f t="shared" si="12"/>
        <v>0</v>
      </c>
      <c r="Q56" s="44">
        <f t="shared" si="12"/>
        <v>0</v>
      </c>
      <c r="R56" s="44">
        <f t="shared" si="12"/>
        <v>0</v>
      </c>
      <c r="S56" s="44">
        <f t="shared" si="12"/>
        <v>0</v>
      </c>
      <c r="T56" s="44">
        <f t="shared" si="12"/>
        <v>0</v>
      </c>
      <c r="U56" s="44">
        <f t="shared" si="12"/>
        <v>0</v>
      </c>
      <c r="V56" s="58">
        <f t="shared" si="12"/>
        <v>0</v>
      </c>
      <c r="W56" s="58">
        <f t="shared" si="12"/>
        <v>0</v>
      </c>
      <c r="X56" s="58">
        <f t="shared" si="12"/>
        <v>0</v>
      </c>
      <c r="Y56" s="43">
        <f>SUM(C56:X56)</f>
        <v>319.161</v>
      </c>
    </row>
    <row r="57" spans="1:25" x14ac:dyDescent="0.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6"/>
    </row>
    <row r="58" spans="1:25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6"/>
    </row>
    <row r="59" spans="1:25" x14ac:dyDescent="0.15">
      <c r="A59" s="110" t="s">
        <v>43</v>
      </c>
      <c r="B59" s="110"/>
      <c r="C59" s="49"/>
      <c r="H59" s="110" t="s">
        <v>44</v>
      </c>
      <c r="I59" s="110"/>
      <c r="J59" s="110"/>
      <c r="K59" s="110"/>
      <c r="P59" s="110" t="s">
        <v>45</v>
      </c>
      <c r="Q59" s="110"/>
      <c r="R59" s="110"/>
      <c r="S59" s="110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2:J32"/>
    <mergeCell ref="M32:Q32"/>
    <mergeCell ref="R32:V32"/>
    <mergeCell ref="P59:S59"/>
    <mergeCell ref="P33:S33"/>
    <mergeCell ref="A34:B35"/>
    <mergeCell ref="C34:V34"/>
    <mergeCell ref="A36:A39"/>
    <mergeCell ref="A40:A43"/>
    <mergeCell ref="A44:A47"/>
    <mergeCell ref="A52:B52"/>
    <mergeCell ref="A53:B53"/>
    <mergeCell ref="A56:B56"/>
    <mergeCell ref="A59:B59"/>
    <mergeCell ref="H59:K5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0"/>
  <sheetViews>
    <sheetView workbookViewId="0">
      <selection activeCell="R32" sqref="R32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2" spans="1:25" x14ac:dyDescent="0.15">
      <c r="B2" s="92" t="s">
        <v>0</v>
      </c>
      <c r="C2" s="92"/>
      <c r="D2" s="92"/>
      <c r="E2" s="92"/>
      <c r="F2" s="92"/>
      <c r="G2" s="92"/>
      <c r="H2" s="92"/>
      <c r="I2" s="92"/>
      <c r="J2" s="92"/>
      <c r="L2" s="2"/>
      <c r="M2" s="93" t="s">
        <v>142</v>
      </c>
      <c r="N2" s="93"/>
      <c r="O2" s="93"/>
      <c r="P2" s="93"/>
      <c r="Q2" s="93"/>
      <c r="R2" s="93" t="s">
        <v>2</v>
      </c>
      <c r="S2" s="93"/>
      <c r="T2" s="93"/>
      <c r="U2" s="93"/>
      <c r="V2" s="93"/>
    </row>
    <row r="3" spans="1:25" x14ac:dyDescent="0.15">
      <c r="B3" s="3" t="s">
        <v>3</v>
      </c>
      <c r="C3" s="4">
        <v>1</v>
      </c>
      <c r="D3" s="4">
        <v>1</v>
      </c>
      <c r="E3" s="5"/>
      <c r="F3" s="5"/>
      <c r="G3" s="5"/>
      <c r="H3" s="5"/>
      <c r="I3" s="5"/>
      <c r="J3" s="5"/>
      <c r="P3" s="94">
        <v>44831</v>
      </c>
      <c r="Q3" s="94"/>
      <c r="R3" s="94"/>
      <c r="S3" s="94"/>
      <c r="T3" s="5"/>
      <c r="U3" s="5"/>
      <c r="V3" s="5"/>
    </row>
    <row r="4" spans="1:25" x14ac:dyDescent="0.15">
      <c r="A4" s="95"/>
      <c r="B4" s="96"/>
      <c r="C4" s="99" t="s">
        <v>4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1"/>
      <c r="W4" s="7"/>
      <c r="X4" s="7"/>
      <c r="Y4" s="8"/>
    </row>
    <row r="5" spans="1:25" ht="50.25" thickBot="1" x14ac:dyDescent="0.2">
      <c r="A5" s="97"/>
      <c r="B5" s="98"/>
      <c r="C5" s="9" t="s">
        <v>5</v>
      </c>
      <c r="D5" s="10" t="s">
        <v>6</v>
      </c>
      <c r="E5" s="11" t="s">
        <v>7</v>
      </c>
      <c r="F5" s="11" t="s">
        <v>8</v>
      </c>
      <c r="G5" s="11" t="s">
        <v>85</v>
      </c>
      <c r="H5" s="11" t="s">
        <v>86</v>
      </c>
      <c r="I5" s="12" t="s">
        <v>46</v>
      </c>
      <c r="J5" s="11" t="s">
        <v>51</v>
      </c>
      <c r="K5" s="11" t="s">
        <v>23</v>
      </c>
      <c r="L5" s="11" t="s">
        <v>47</v>
      </c>
      <c r="M5" s="11" t="s">
        <v>49</v>
      </c>
      <c r="N5" s="12" t="s">
        <v>15</v>
      </c>
      <c r="O5" s="11" t="s">
        <v>24</v>
      </c>
      <c r="P5" s="11" t="s">
        <v>17</v>
      </c>
      <c r="Q5" s="11" t="s">
        <v>22</v>
      </c>
      <c r="R5" s="11" t="s">
        <v>52</v>
      </c>
      <c r="S5" s="11" t="s">
        <v>20</v>
      </c>
      <c r="T5" s="11" t="s">
        <v>11</v>
      </c>
      <c r="U5" s="12" t="s">
        <v>16</v>
      </c>
      <c r="V5" s="13" t="s">
        <v>65</v>
      </c>
      <c r="W5" s="10" t="s">
        <v>50</v>
      </c>
      <c r="X5" s="10" t="s">
        <v>12</v>
      </c>
      <c r="Y5" s="8"/>
    </row>
    <row r="6" spans="1:25" x14ac:dyDescent="0.15">
      <c r="A6" s="102" t="s">
        <v>25</v>
      </c>
      <c r="B6" s="14" t="s">
        <v>91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>
        <v>80</v>
      </c>
      <c r="R6" s="15">
        <v>70</v>
      </c>
      <c r="S6" s="15"/>
      <c r="T6" s="15"/>
      <c r="U6" s="15"/>
      <c r="V6" s="16"/>
      <c r="W6" s="16"/>
      <c r="X6" s="16"/>
      <c r="Y6" s="8"/>
    </row>
    <row r="7" spans="1:25" x14ac:dyDescent="0.15">
      <c r="A7" s="103"/>
      <c r="B7" s="17" t="s">
        <v>144</v>
      </c>
      <c r="C7" s="18"/>
      <c r="D7" s="18">
        <v>8</v>
      </c>
      <c r="E7" s="18"/>
      <c r="F7" s="18"/>
      <c r="G7" s="18"/>
      <c r="H7" s="18"/>
      <c r="I7" s="18">
        <v>0.1</v>
      </c>
      <c r="J7" s="18">
        <v>18</v>
      </c>
      <c r="K7" s="18"/>
      <c r="L7" s="18">
        <v>30</v>
      </c>
      <c r="M7" s="18"/>
      <c r="N7" s="18"/>
      <c r="O7" s="18"/>
      <c r="P7" s="18"/>
      <c r="Q7" s="18"/>
      <c r="R7" s="18"/>
      <c r="S7" s="18"/>
      <c r="T7" s="18"/>
      <c r="U7" s="18"/>
      <c r="V7" s="19">
        <v>9</v>
      </c>
      <c r="W7" s="19"/>
      <c r="X7" s="19"/>
      <c r="Y7" s="8"/>
    </row>
    <row r="8" spans="1:25" x14ac:dyDescent="0.15">
      <c r="A8" s="103"/>
      <c r="B8" s="17" t="s">
        <v>145</v>
      </c>
      <c r="C8" s="18"/>
      <c r="D8" s="18"/>
      <c r="E8" s="18">
        <v>7</v>
      </c>
      <c r="F8" s="18"/>
      <c r="G8" s="18"/>
      <c r="H8" s="18"/>
      <c r="I8" s="18"/>
      <c r="J8" s="18">
        <v>20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/>
      <c r="W8" s="19">
        <v>30</v>
      </c>
      <c r="X8" s="19"/>
      <c r="Y8" s="8"/>
    </row>
    <row r="9" spans="1:25" ht="11.25" thickBot="1" x14ac:dyDescent="0.2">
      <c r="A9" s="104"/>
      <c r="B9" s="20" t="s">
        <v>5</v>
      </c>
      <c r="C9" s="21">
        <v>40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2"/>
      <c r="X9" s="22"/>
      <c r="Y9" s="8"/>
    </row>
    <row r="10" spans="1:25" x14ac:dyDescent="0.15">
      <c r="A10" s="102" t="s">
        <v>27</v>
      </c>
      <c r="B10" s="14" t="s">
        <v>94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>
        <v>50</v>
      </c>
      <c r="O10" s="15"/>
      <c r="P10" s="15"/>
      <c r="Q10" s="15"/>
      <c r="R10" s="15"/>
      <c r="S10" s="15"/>
      <c r="T10" s="15"/>
      <c r="U10" s="15">
        <v>20</v>
      </c>
      <c r="V10" s="16"/>
      <c r="W10" s="16"/>
      <c r="X10" s="16"/>
      <c r="Y10" s="8"/>
    </row>
    <row r="11" spans="1:25" x14ac:dyDescent="0.15">
      <c r="A11" s="103"/>
      <c r="B11" s="23" t="s">
        <v>146</v>
      </c>
      <c r="C11" s="18"/>
      <c r="D11" s="18">
        <v>8</v>
      </c>
      <c r="E11" s="18"/>
      <c r="F11" s="18"/>
      <c r="G11" s="18"/>
      <c r="H11" s="18"/>
      <c r="I11" s="18"/>
      <c r="J11" s="18"/>
      <c r="K11" s="18">
        <v>7</v>
      </c>
      <c r="L11" s="18"/>
      <c r="M11" s="18">
        <v>50</v>
      </c>
      <c r="N11" s="18">
        <v>10</v>
      </c>
      <c r="O11" s="18"/>
      <c r="P11" s="18"/>
      <c r="Q11" s="18"/>
      <c r="R11" s="18"/>
      <c r="S11" s="18">
        <v>5</v>
      </c>
      <c r="T11" s="18">
        <v>120</v>
      </c>
      <c r="U11" s="18">
        <v>3</v>
      </c>
      <c r="V11" s="19"/>
      <c r="W11" s="19"/>
      <c r="X11" s="19">
        <v>10</v>
      </c>
      <c r="Y11" s="8"/>
    </row>
    <row r="12" spans="1:25" x14ac:dyDescent="0.15">
      <c r="A12" s="103"/>
      <c r="B12" s="23" t="s">
        <v>7</v>
      </c>
      <c r="C12" s="18"/>
      <c r="D12" s="18"/>
      <c r="E12" s="18">
        <v>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19"/>
      <c r="X12" s="19"/>
      <c r="Y12" s="8"/>
    </row>
    <row r="13" spans="1:25" ht="11.25" thickBot="1" x14ac:dyDescent="0.2">
      <c r="A13" s="104"/>
      <c r="B13" s="20" t="s">
        <v>95</v>
      </c>
      <c r="C13" s="21">
        <v>40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2"/>
      <c r="X13" s="22"/>
      <c r="Y13" s="8"/>
    </row>
    <row r="14" spans="1:25" x14ac:dyDescent="0.15">
      <c r="A14" s="102" t="s">
        <v>31</v>
      </c>
      <c r="B14" s="14" t="s">
        <v>17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v>50</v>
      </c>
      <c r="Q14" s="15"/>
      <c r="R14" s="15"/>
      <c r="S14" s="15"/>
      <c r="T14" s="15"/>
      <c r="U14" s="15"/>
      <c r="V14" s="16"/>
      <c r="W14" s="16"/>
      <c r="X14" s="16"/>
      <c r="Y14" s="8"/>
    </row>
    <row r="15" spans="1:25" x14ac:dyDescent="0.15">
      <c r="A15" s="103"/>
      <c r="B15" s="17" t="s">
        <v>147</v>
      </c>
      <c r="C15" s="18"/>
      <c r="D15" s="18"/>
      <c r="E15" s="18"/>
      <c r="F15" s="18">
        <v>13</v>
      </c>
      <c r="G15" s="18">
        <v>25</v>
      </c>
      <c r="H15" s="18">
        <v>25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x14ac:dyDescent="0.15">
      <c r="A16" s="103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19"/>
      <c r="X16" s="19"/>
      <c r="Y16" s="8"/>
    </row>
    <row r="17" spans="1:29" ht="11.25" thickBot="1" x14ac:dyDescent="0.2">
      <c r="A17" s="105"/>
      <c r="B17" s="20" t="s">
        <v>5</v>
      </c>
      <c r="C17" s="21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8"/>
    </row>
    <row r="18" spans="1:29" ht="11.25" thickBot="1" x14ac:dyDescent="0.2">
      <c r="A18" s="24">
        <f>SUM(C3)</f>
        <v>1</v>
      </c>
      <c r="B18" s="25" t="s">
        <v>35</v>
      </c>
      <c r="C18" s="26">
        <f t="shared" ref="C18:X18" si="0">SUM(C6:C13)</f>
        <v>80</v>
      </c>
      <c r="D18" s="26">
        <f t="shared" si="0"/>
        <v>16</v>
      </c>
      <c r="E18" s="26">
        <f t="shared" si="0"/>
        <v>14</v>
      </c>
      <c r="F18" s="26">
        <f t="shared" si="0"/>
        <v>0</v>
      </c>
      <c r="G18" s="26">
        <f t="shared" si="0"/>
        <v>0</v>
      </c>
      <c r="H18" s="26">
        <f t="shared" si="0"/>
        <v>0</v>
      </c>
      <c r="I18" s="26">
        <f t="shared" si="0"/>
        <v>0.1</v>
      </c>
      <c r="J18" s="26">
        <f t="shared" si="0"/>
        <v>38</v>
      </c>
      <c r="K18" s="26">
        <f t="shared" si="0"/>
        <v>7</v>
      </c>
      <c r="L18" s="26">
        <f t="shared" si="0"/>
        <v>30</v>
      </c>
      <c r="M18" s="26">
        <f t="shared" si="0"/>
        <v>50</v>
      </c>
      <c r="N18" s="26">
        <f t="shared" si="0"/>
        <v>60</v>
      </c>
      <c r="O18" s="26">
        <f t="shared" si="0"/>
        <v>0</v>
      </c>
      <c r="P18" s="26">
        <f t="shared" si="0"/>
        <v>0</v>
      </c>
      <c r="Q18" s="26">
        <f t="shared" si="0"/>
        <v>80</v>
      </c>
      <c r="R18" s="26">
        <f t="shared" si="0"/>
        <v>70</v>
      </c>
      <c r="S18" s="26">
        <f t="shared" si="0"/>
        <v>5</v>
      </c>
      <c r="T18" s="26">
        <f t="shared" si="0"/>
        <v>120</v>
      </c>
      <c r="U18" s="26">
        <f t="shared" si="0"/>
        <v>23</v>
      </c>
      <c r="V18" s="26">
        <f t="shared" si="0"/>
        <v>9</v>
      </c>
      <c r="W18" s="26">
        <f t="shared" si="0"/>
        <v>30</v>
      </c>
      <c r="X18" s="26">
        <f t="shared" si="0"/>
        <v>10</v>
      </c>
      <c r="Y18" s="8"/>
    </row>
    <row r="19" spans="1:29" x14ac:dyDescent="0.15">
      <c r="A19" s="27"/>
      <c r="B19" s="28" t="s">
        <v>36</v>
      </c>
      <c r="C19" s="29">
        <f>SUM(A18*C18)/1000</f>
        <v>0.08</v>
      </c>
      <c r="D19" s="29">
        <f>+(A18*D18)/1000</f>
        <v>1.6E-2</v>
      </c>
      <c r="E19" s="29">
        <f>+(A18*E18)/1000</f>
        <v>1.4E-2</v>
      </c>
      <c r="F19" s="29">
        <f>+(A18*F18)/1000</f>
        <v>0</v>
      </c>
      <c r="G19" s="29">
        <f>+(A18*G18)/1000</f>
        <v>0</v>
      </c>
      <c r="H19" s="29">
        <f>+(A18*H18)/1000</f>
        <v>0</v>
      </c>
      <c r="I19" s="29">
        <f>+(A18*I18)</f>
        <v>0.1</v>
      </c>
      <c r="J19" s="29">
        <f>+(A18*J18)/1000</f>
        <v>3.7999999999999999E-2</v>
      </c>
      <c r="K19" s="29">
        <f>+(A18*K18)/1000</f>
        <v>7.0000000000000001E-3</v>
      </c>
      <c r="L19" s="29">
        <f>+(A18*L18)/1000</f>
        <v>0.03</v>
      </c>
      <c r="M19" s="29">
        <f>+(A18*M18)/1000</f>
        <v>0.05</v>
      </c>
      <c r="N19" s="29">
        <f>+(A18*N18)/1000</f>
        <v>0.06</v>
      </c>
      <c r="O19" s="29">
        <f>+(A18*O18)/1000</f>
        <v>0</v>
      </c>
      <c r="P19" s="29">
        <f>+(A18*P18)/1000</f>
        <v>0</v>
      </c>
      <c r="Q19" s="29">
        <f>+(A18*Q18)/1000</f>
        <v>0.08</v>
      </c>
      <c r="R19" s="29">
        <f>+(A18*R18)/1000</f>
        <v>7.0000000000000007E-2</v>
      </c>
      <c r="S19" s="29">
        <f>+(A18*S18)/1000</f>
        <v>5.0000000000000001E-3</v>
      </c>
      <c r="T19" s="29">
        <f>+(A18*T18)/1000</f>
        <v>0.12</v>
      </c>
      <c r="U19" s="29">
        <f>+(A18*U18)/1000</f>
        <v>2.3E-2</v>
      </c>
      <c r="V19" s="29">
        <f>+(A18*V18)/1000</f>
        <v>8.9999999999999993E-3</v>
      </c>
      <c r="W19" s="29">
        <f>+(A18*W18)/1000</f>
        <v>0.03</v>
      </c>
      <c r="X19" s="29">
        <f>+(A18*X18)/1000</f>
        <v>0.01</v>
      </c>
      <c r="Y19" s="8"/>
    </row>
    <row r="20" spans="1:29" x14ac:dyDescent="0.15">
      <c r="A20" s="24">
        <f>SUM(D3)</f>
        <v>1</v>
      </c>
      <c r="B20" s="28" t="s">
        <v>37</v>
      </c>
      <c r="C20" s="30">
        <f t="shared" ref="C20:X20" si="1">SUM(C14:C17)</f>
        <v>30</v>
      </c>
      <c r="D20" s="30">
        <f t="shared" si="1"/>
        <v>0</v>
      </c>
      <c r="E20" s="30">
        <f t="shared" si="1"/>
        <v>0</v>
      </c>
      <c r="F20" s="30">
        <f t="shared" si="1"/>
        <v>13</v>
      </c>
      <c r="G20" s="30">
        <f t="shared" si="1"/>
        <v>25</v>
      </c>
      <c r="H20" s="30">
        <f t="shared" si="1"/>
        <v>25</v>
      </c>
      <c r="I20" s="30">
        <f t="shared" si="1"/>
        <v>0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  <c r="N20" s="30">
        <f t="shared" si="1"/>
        <v>0</v>
      </c>
      <c r="O20" s="30">
        <f t="shared" si="1"/>
        <v>0</v>
      </c>
      <c r="P20" s="30">
        <f t="shared" si="1"/>
        <v>50</v>
      </c>
      <c r="Q20" s="30">
        <f t="shared" si="1"/>
        <v>0</v>
      </c>
      <c r="R20" s="30">
        <f t="shared" si="1"/>
        <v>0</v>
      </c>
      <c r="S20" s="30">
        <f t="shared" si="1"/>
        <v>0</v>
      </c>
      <c r="T20" s="30">
        <f t="shared" si="1"/>
        <v>0</v>
      </c>
      <c r="U20" s="30">
        <f t="shared" si="1"/>
        <v>0</v>
      </c>
      <c r="V20" s="30">
        <f t="shared" si="1"/>
        <v>0</v>
      </c>
      <c r="W20" s="30">
        <f t="shared" si="1"/>
        <v>0</v>
      </c>
      <c r="X20" s="30">
        <f t="shared" si="1"/>
        <v>0</v>
      </c>
      <c r="Y20" s="8"/>
    </row>
    <row r="21" spans="1:29" ht="11.25" thickBot="1" x14ac:dyDescent="0.2">
      <c r="A21" s="31"/>
      <c r="B21" s="32" t="s">
        <v>38</v>
      </c>
      <c r="C21" s="33">
        <f>SUM(A20*C20)/1000</f>
        <v>0.03</v>
      </c>
      <c r="D21" s="33">
        <f>+(A20*D20)/1000</f>
        <v>0</v>
      </c>
      <c r="E21" s="33">
        <f>+(A20*E20)/1000</f>
        <v>0</v>
      </c>
      <c r="F21" s="33">
        <f>+(A20*F20)/1000</f>
        <v>1.2999999999999999E-2</v>
      </c>
      <c r="G21" s="33">
        <f>+(A20*G20)/1000</f>
        <v>2.5000000000000001E-2</v>
      </c>
      <c r="H21" s="33">
        <f>+(A20*H20)</f>
        <v>25</v>
      </c>
      <c r="I21" s="33">
        <f>+(A20*I20)/1000</f>
        <v>0</v>
      </c>
      <c r="J21" s="33">
        <f>+(A20*J20)/1000</f>
        <v>0</v>
      </c>
      <c r="K21" s="33">
        <f>+(A20*K20)/1000</f>
        <v>0</v>
      </c>
      <c r="L21" s="33">
        <f>+(A20*L20)/1000</f>
        <v>0</v>
      </c>
      <c r="M21" s="33">
        <f>+(A20*M20)/1000</f>
        <v>0</v>
      </c>
      <c r="N21" s="33">
        <f>+(A20*N20)/1000</f>
        <v>0</v>
      </c>
      <c r="O21" s="33">
        <f>+(A20*O20)/1000</f>
        <v>0</v>
      </c>
      <c r="P21" s="33">
        <f>+(A20*P20)/1000</f>
        <v>0.05</v>
      </c>
      <c r="Q21" s="33">
        <f>+(A20*Q20)/1000</f>
        <v>0</v>
      </c>
      <c r="R21" s="33">
        <f>+(A20*R20)/1000</f>
        <v>0</v>
      </c>
      <c r="S21" s="33">
        <f>+(A20*S20)</f>
        <v>0</v>
      </c>
      <c r="T21" s="33">
        <f>+(A20*T20)/1000</f>
        <v>0</v>
      </c>
      <c r="U21" s="33">
        <f>+(A20*U20)/1000</f>
        <v>0</v>
      </c>
      <c r="V21" s="33">
        <f>+(A20*V20)/1000</f>
        <v>0</v>
      </c>
      <c r="W21" s="34">
        <f>+(A20*W20)</f>
        <v>0</v>
      </c>
      <c r="X21" s="34">
        <f>+(A20*X20)/1000</f>
        <v>0</v>
      </c>
      <c r="Y21" s="8"/>
    </row>
    <row r="22" spans="1:29" x14ac:dyDescent="0.15">
      <c r="A22" s="106" t="s">
        <v>39</v>
      </c>
      <c r="B22" s="107"/>
      <c r="C22" s="35">
        <f t="shared" ref="C22:X22" si="2">+C21+C19</f>
        <v>0.11</v>
      </c>
      <c r="D22" s="35">
        <f t="shared" si="2"/>
        <v>1.6E-2</v>
      </c>
      <c r="E22" s="35">
        <f t="shared" si="2"/>
        <v>1.4E-2</v>
      </c>
      <c r="F22" s="35">
        <f t="shared" si="2"/>
        <v>1.2999999999999999E-2</v>
      </c>
      <c r="G22" s="35">
        <f t="shared" si="2"/>
        <v>2.5000000000000001E-2</v>
      </c>
      <c r="H22" s="35">
        <f t="shared" si="2"/>
        <v>25</v>
      </c>
      <c r="I22" s="35">
        <f t="shared" si="2"/>
        <v>0.1</v>
      </c>
      <c r="J22" s="35">
        <f t="shared" si="2"/>
        <v>3.7999999999999999E-2</v>
      </c>
      <c r="K22" s="35">
        <f t="shared" si="2"/>
        <v>7.0000000000000001E-3</v>
      </c>
      <c r="L22" s="35">
        <f t="shared" si="2"/>
        <v>0.03</v>
      </c>
      <c r="M22" s="35">
        <f t="shared" si="2"/>
        <v>0.05</v>
      </c>
      <c r="N22" s="35">
        <f t="shared" si="2"/>
        <v>0.06</v>
      </c>
      <c r="O22" s="35">
        <f t="shared" si="2"/>
        <v>0</v>
      </c>
      <c r="P22" s="35">
        <f t="shared" si="2"/>
        <v>0.05</v>
      </c>
      <c r="Q22" s="35">
        <f t="shared" si="2"/>
        <v>0.08</v>
      </c>
      <c r="R22" s="35">
        <f t="shared" si="2"/>
        <v>7.0000000000000007E-2</v>
      </c>
      <c r="S22" s="35">
        <f t="shared" si="2"/>
        <v>5.0000000000000001E-3</v>
      </c>
      <c r="T22" s="35">
        <f t="shared" si="2"/>
        <v>0.12</v>
      </c>
      <c r="U22" s="35">
        <f t="shared" si="2"/>
        <v>2.3E-2</v>
      </c>
      <c r="V22" s="35">
        <f t="shared" si="2"/>
        <v>8.9999999999999993E-3</v>
      </c>
      <c r="W22" s="36">
        <f t="shared" si="2"/>
        <v>0.03</v>
      </c>
      <c r="X22" s="36">
        <f t="shared" si="2"/>
        <v>0.01</v>
      </c>
      <c r="Y22" s="8"/>
    </row>
    <row r="23" spans="1:29" x14ac:dyDescent="0.15">
      <c r="A23" s="99" t="s">
        <v>40</v>
      </c>
      <c r="B23" s="101"/>
      <c r="C23" s="37">
        <v>300</v>
      </c>
      <c r="D23" s="37">
        <v>2850</v>
      </c>
      <c r="E23" s="37">
        <v>2250</v>
      </c>
      <c r="F23" s="37">
        <v>900</v>
      </c>
      <c r="G23" s="37">
        <v>800</v>
      </c>
      <c r="H23" s="37">
        <v>500</v>
      </c>
      <c r="I23" s="37">
        <v>70</v>
      </c>
      <c r="J23" s="37">
        <v>440</v>
      </c>
      <c r="K23" s="37">
        <v>250</v>
      </c>
      <c r="L23" s="37">
        <v>290</v>
      </c>
      <c r="M23" s="37">
        <v>3000</v>
      </c>
      <c r="N23" s="37">
        <v>200</v>
      </c>
      <c r="O23" s="37">
        <v>1044</v>
      </c>
      <c r="P23" s="37">
        <v>250</v>
      </c>
      <c r="Q23" s="37">
        <v>350</v>
      </c>
      <c r="R23" s="37">
        <v>400</v>
      </c>
      <c r="S23" s="37">
        <v>147</v>
      </c>
      <c r="T23" s="37">
        <v>175</v>
      </c>
      <c r="U23" s="38">
        <v>300</v>
      </c>
      <c r="V23" s="37">
        <v>1200</v>
      </c>
      <c r="W23" s="37">
        <v>830</v>
      </c>
      <c r="X23" s="38">
        <v>350</v>
      </c>
      <c r="Y23" s="8"/>
    </row>
    <row r="24" spans="1:29" x14ac:dyDescent="0.15">
      <c r="A24" s="40">
        <f>SUM(A18)</f>
        <v>1</v>
      </c>
      <c r="B24" s="41" t="s">
        <v>41</v>
      </c>
      <c r="C24" s="42">
        <f t="shared" ref="C24" si="3">SUM(C19*C23)</f>
        <v>24</v>
      </c>
      <c r="D24" s="42">
        <f t="shared" ref="D24:X24" si="4">SUM(D19*D23)</f>
        <v>45.6</v>
      </c>
      <c r="E24" s="42">
        <f t="shared" si="4"/>
        <v>31.5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7</v>
      </c>
      <c r="J24" s="42">
        <f t="shared" si="4"/>
        <v>16.72</v>
      </c>
      <c r="K24" s="42">
        <f t="shared" si="4"/>
        <v>1.75</v>
      </c>
      <c r="L24" s="42">
        <f t="shared" si="4"/>
        <v>8.6999999999999993</v>
      </c>
      <c r="M24" s="42">
        <f t="shared" si="4"/>
        <v>150</v>
      </c>
      <c r="N24" s="42">
        <f t="shared" si="4"/>
        <v>12</v>
      </c>
      <c r="O24" s="42">
        <f t="shared" si="4"/>
        <v>0</v>
      </c>
      <c r="P24" s="42">
        <f t="shared" si="4"/>
        <v>0</v>
      </c>
      <c r="Q24" s="42">
        <f t="shared" si="4"/>
        <v>28</v>
      </c>
      <c r="R24" s="42">
        <f t="shared" si="4"/>
        <v>28.000000000000004</v>
      </c>
      <c r="S24" s="42">
        <f t="shared" si="4"/>
        <v>0.73499999999999999</v>
      </c>
      <c r="T24" s="42">
        <f t="shared" si="4"/>
        <v>21</v>
      </c>
      <c r="U24" s="42">
        <f t="shared" si="4"/>
        <v>6.8999999999999995</v>
      </c>
      <c r="V24" s="42">
        <f t="shared" si="4"/>
        <v>10.799999999999999</v>
      </c>
      <c r="W24" s="42">
        <f t="shared" si="4"/>
        <v>24.9</v>
      </c>
      <c r="X24" s="42">
        <f t="shared" si="4"/>
        <v>3.5</v>
      </c>
      <c r="Y24" s="43">
        <f>SUM(C24:X24)</f>
        <v>421.10499999999996</v>
      </c>
    </row>
    <row r="25" spans="1:29" x14ac:dyDescent="0.15">
      <c r="A25" s="40">
        <f>SUM(A20)</f>
        <v>1</v>
      </c>
      <c r="B25" s="41" t="s">
        <v>41</v>
      </c>
      <c r="C25" s="42">
        <f t="shared" ref="C25:X25" si="5">SUM(C21*C23)</f>
        <v>9</v>
      </c>
      <c r="D25" s="42">
        <f t="shared" si="5"/>
        <v>0</v>
      </c>
      <c r="E25" s="42">
        <f t="shared" si="5"/>
        <v>0</v>
      </c>
      <c r="F25" s="42">
        <f t="shared" si="5"/>
        <v>11.7</v>
      </c>
      <c r="G25" s="42">
        <f t="shared" si="5"/>
        <v>20</v>
      </c>
      <c r="H25" s="42">
        <f t="shared" si="5"/>
        <v>12500</v>
      </c>
      <c r="I25" s="42">
        <f t="shared" si="5"/>
        <v>0</v>
      </c>
      <c r="J25" s="42">
        <f t="shared" si="5"/>
        <v>0</v>
      </c>
      <c r="K25" s="42">
        <f t="shared" si="5"/>
        <v>0</v>
      </c>
      <c r="L25" s="42">
        <f t="shared" si="5"/>
        <v>0</v>
      </c>
      <c r="M25" s="42">
        <f t="shared" si="5"/>
        <v>0</v>
      </c>
      <c r="N25" s="42">
        <f t="shared" si="5"/>
        <v>0</v>
      </c>
      <c r="O25" s="42">
        <f t="shared" si="5"/>
        <v>0</v>
      </c>
      <c r="P25" s="42">
        <f t="shared" si="5"/>
        <v>12.5</v>
      </c>
      <c r="Q25" s="42">
        <f t="shared" si="5"/>
        <v>0</v>
      </c>
      <c r="R25" s="42">
        <f t="shared" si="5"/>
        <v>0</v>
      </c>
      <c r="S25" s="42">
        <f t="shared" si="5"/>
        <v>0</v>
      </c>
      <c r="T25" s="42">
        <f t="shared" si="5"/>
        <v>0</v>
      </c>
      <c r="U25" s="42">
        <f t="shared" si="5"/>
        <v>0</v>
      </c>
      <c r="V25" s="42">
        <f t="shared" si="5"/>
        <v>0</v>
      </c>
      <c r="W25" s="42">
        <f t="shared" si="5"/>
        <v>0</v>
      </c>
      <c r="X25" s="42">
        <f t="shared" si="5"/>
        <v>0</v>
      </c>
      <c r="Y25" s="43">
        <f>SUM(C25:X25)</f>
        <v>12553.2</v>
      </c>
    </row>
    <row r="26" spans="1:29" x14ac:dyDescent="0.15">
      <c r="A26" s="108" t="s">
        <v>42</v>
      </c>
      <c r="B26" s="109"/>
      <c r="C26" s="44">
        <f>SUM(C24:C25)</f>
        <v>33</v>
      </c>
      <c r="D26" s="44">
        <f t="shared" ref="D26:X26" si="6">SUM(D24:D25)</f>
        <v>45.6</v>
      </c>
      <c r="E26" s="44">
        <f t="shared" si="6"/>
        <v>31.5</v>
      </c>
      <c r="F26" s="44">
        <f t="shared" si="6"/>
        <v>11.7</v>
      </c>
      <c r="G26" s="44">
        <f t="shared" si="6"/>
        <v>20</v>
      </c>
      <c r="H26" s="44">
        <f t="shared" si="6"/>
        <v>12500</v>
      </c>
      <c r="I26" s="44">
        <f t="shared" si="6"/>
        <v>7</v>
      </c>
      <c r="J26" s="44">
        <f t="shared" si="6"/>
        <v>16.72</v>
      </c>
      <c r="K26" s="44">
        <f t="shared" si="6"/>
        <v>1.75</v>
      </c>
      <c r="L26" s="44">
        <f t="shared" si="6"/>
        <v>8.6999999999999993</v>
      </c>
      <c r="M26" s="44">
        <f t="shared" si="6"/>
        <v>150</v>
      </c>
      <c r="N26" s="44">
        <f t="shared" si="6"/>
        <v>12</v>
      </c>
      <c r="O26" s="44">
        <f t="shared" si="6"/>
        <v>0</v>
      </c>
      <c r="P26" s="44">
        <f t="shared" si="6"/>
        <v>12.5</v>
      </c>
      <c r="Q26" s="44">
        <f t="shared" si="6"/>
        <v>28</v>
      </c>
      <c r="R26" s="44">
        <f t="shared" si="6"/>
        <v>28.000000000000004</v>
      </c>
      <c r="S26" s="44">
        <f t="shared" si="6"/>
        <v>0.73499999999999999</v>
      </c>
      <c r="T26" s="44">
        <f t="shared" si="6"/>
        <v>21</v>
      </c>
      <c r="U26" s="44">
        <f t="shared" si="6"/>
        <v>6.8999999999999995</v>
      </c>
      <c r="V26" s="44">
        <f t="shared" si="6"/>
        <v>10.799999999999999</v>
      </c>
      <c r="W26" s="44">
        <f t="shared" si="6"/>
        <v>24.9</v>
      </c>
      <c r="X26" s="44">
        <f t="shared" si="6"/>
        <v>3.5</v>
      </c>
      <c r="Y26" s="43">
        <f>SUM(C26:X26)</f>
        <v>12974.304999999998</v>
      </c>
    </row>
    <row r="27" spans="1:29" x14ac:dyDescent="0.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</row>
    <row r="28" spans="1:29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6"/>
      <c r="Z28" s="48"/>
      <c r="AA28" s="48"/>
      <c r="AB28" s="48"/>
      <c r="AC28" s="48"/>
    </row>
    <row r="29" spans="1:29" x14ac:dyDescent="0.15">
      <c r="A29" s="110" t="s">
        <v>43</v>
      </c>
      <c r="B29" s="110"/>
      <c r="C29" s="49"/>
      <c r="H29" s="110" t="s">
        <v>44</v>
      </c>
      <c r="I29" s="110"/>
      <c r="J29" s="110"/>
      <c r="K29" s="110"/>
      <c r="P29" s="110" t="s">
        <v>45</v>
      </c>
      <c r="Q29" s="110"/>
      <c r="R29" s="110"/>
      <c r="S29" s="110"/>
    </row>
    <row r="30" spans="1:29" x14ac:dyDescent="0.15">
      <c r="W30" s="1">
        <v>13</v>
      </c>
    </row>
    <row r="33" spans="1:25" x14ac:dyDescent="0.15">
      <c r="B33" s="92" t="s">
        <v>0</v>
      </c>
      <c r="C33" s="92"/>
      <c r="D33" s="92"/>
      <c r="E33" s="92"/>
      <c r="F33" s="92"/>
      <c r="G33" s="92"/>
      <c r="H33" s="92"/>
      <c r="I33" s="92"/>
      <c r="J33" s="92"/>
      <c r="L33" s="2"/>
      <c r="M33" s="93" t="s">
        <v>142</v>
      </c>
      <c r="N33" s="93"/>
      <c r="O33" s="93"/>
      <c r="P33" s="93"/>
      <c r="Q33" s="93"/>
      <c r="R33" s="93" t="s">
        <v>110</v>
      </c>
      <c r="S33" s="93"/>
      <c r="T33" s="93"/>
      <c r="U33" s="93"/>
      <c r="V33" s="93"/>
    </row>
    <row r="34" spans="1:25" x14ac:dyDescent="0.15">
      <c r="B34" s="3" t="s">
        <v>3</v>
      </c>
      <c r="C34" s="4">
        <v>1</v>
      </c>
      <c r="D34" s="4">
        <v>1</v>
      </c>
      <c r="E34" s="5"/>
      <c r="F34" s="5"/>
      <c r="G34" s="5"/>
      <c r="H34" s="5"/>
      <c r="I34" s="5"/>
      <c r="J34" s="5"/>
      <c r="P34" s="94">
        <v>44831</v>
      </c>
      <c r="Q34" s="94"/>
      <c r="R34" s="94"/>
      <c r="S34" s="94"/>
      <c r="T34" s="5"/>
      <c r="U34" s="5"/>
      <c r="V34" s="5"/>
    </row>
    <row r="35" spans="1:25" x14ac:dyDescent="0.15">
      <c r="A35" s="95"/>
      <c r="B35" s="96"/>
      <c r="C35" s="99" t="s">
        <v>4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1"/>
      <c r="W35" s="7"/>
      <c r="X35" s="7"/>
      <c r="Y35" s="8"/>
    </row>
    <row r="36" spans="1:25" ht="45" thickBot="1" x14ac:dyDescent="0.2">
      <c r="A36" s="97"/>
      <c r="B36" s="98"/>
      <c r="C36" s="9" t="s">
        <v>5</v>
      </c>
      <c r="D36" s="11" t="s">
        <v>8</v>
      </c>
      <c r="E36" s="11" t="s">
        <v>48</v>
      </c>
      <c r="F36" s="11" t="s">
        <v>7</v>
      </c>
      <c r="G36" s="11" t="s">
        <v>13</v>
      </c>
      <c r="H36" s="11" t="s">
        <v>17</v>
      </c>
      <c r="I36" s="11" t="s">
        <v>15</v>
      </c>
      <c r="J36" s="11" t="s">
        <v>20</v>
      </c>
      <c r="K36" s="11" t="s">
        <v>11</v>
      </c>
      <c r="L36" s="11" t="s">
        <v>22</v>
      </c>
      <c r="M36" s="11" t="s">
        <v>19</v>
      </c>
      <c r="N36" s="11"/>
      <c r="O36" s="11"/>
      <c r="P36" s="11"/>
      <c r="Q36" s="11"/>
      <c r="R36" s="11"/>
      <c r="S36" s="11"/>
      <c r="T36" s="11"/>
      <c r="U36" s="11"/>
      <c r="V36" s="10"/>
      <c r="W36" s="10"/>
      <c r="X36" s="10"/>
      <c r="Y36" s="8"/>
    </row>
    <row r="37" spans="1:25" ht="11.25" customHeight="1" x14ac:dyDescent="0.15">
      <c r="A37" s="102">
        <v>70</v>
      </c>
      <c r="B37" s="14" t="s">
        <v>91</v>
      </c>
      <c r="C37" s="15"/>
      <c r="D37" s="15"/>
      <c r="E37" s="15"/>
      <c r="F37" s="15"/>
      <c r="G37" s="15"/>
      <c r="H37" s="15"/>
      <c r="I37" s="15"/>
      <c r="J37" s="15"/>
      <c r="K37" s="15"/>
      <c r="L37" s="15">
        <v>90</v>
      </c>
      <c r="M37" s="15"/>
      <c r="N37" s="15"/>
      <c r="O37" s="15"/>
      <c r="P37" s="15"/>
      <c r="Q37" s="15"/>
      <c r="R37" s="15"/>
      <c r="S37" s="15"/>
      <c r="T37" s="15"/>
      <c r="U37" s="15"/>
      <c r="V37" s="16"/>
      <c r="W37" s="16"/>
      <c r="X37" s="16"/>
      <c r="Y37" s="8"/>
    </row>
    <row r="38" spans="1:25" x14ac:dyDescent="0.15">
      <c r="A38" s="103"/>
      <c r="B38" s="17" t="s">
        <v>148</v>
      </c>
      <c r="C38" s="18"/>
      <c r="D38" s="18">
        <v>3</v>
      </c>
      <c r="E38" s="18"/>
      <c r="F38" s="18"/>
      <c r="G38" s="18"/>
      <c r="H38" s="18">
        <v>70</v>
      </c>
      <c r="I38" s="18"/>
      <c r="J38" s="18"/>
      <c r="K38" s="18">
        <v>100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8"/>
    </row>
    <row r="39" spans="1:25" x14ac:dyDescent="0.15">
      <c r="A39" s="103"/>
      <c r="B39" s="17" t="s">
        <v>68</v>
      </c>
      <c r="C39" s="18"/>
      <c r="D39" s="18"/>
      <c r="E39" s="18"/>
      <c r="F39" s="18">
        <v>20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9"/>
      <c r="X39" s="19"/>
      <c r="Y39" s="8"/>
    </row>
    <row r="40" spans="1:25" ht="11.25" thickBot="1" x14ac:dyDescent="0.2">
      <c r="A40" s="104"/>
      <c r="B40" s="20" t="s">
        <v>80</v>
      </c>
      <c r="C40" s="21">
        <v>70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  <c r="W40" s="22"/>
      <c r="X40" s="22"/>
      <c r="Y40" s="8"/>
    </row>
    <row r="41" spans="1:25" ht="11.25" customHeight="1" x14ac:dyDescent="0.15">
      <c r="A41" s="102" t="s">
        <v>27</v>
      </c>
      <c r="B41" s="14" t="s">
        <v>58</v>
      </c>
      <c r="C41" s="15"/>
      <c r="D41" s="15">
        <v>3</v>
      </c>
      <c r="E41" s="15"/>
      <c r="F41" s="15"/>
      <c r="G41" s="15"/>
      <c r="H41" s="15">
        <v>60</v>
      </c>
      <c r="I41" s="15">
        <v>50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  <c r="W41" s="16"/>
      <c r="X41" s="16"/>
      <c r="Y41" s="8"/>
    </row>
    <row r="42" spans="1:25" x14ac:dyDescent="0.15">
      <c r="A42" s="103"/>
      <c r="B42" s="17" t="s">
        <v>149</v>
      </c>
      <c r="C42" s="18"/>
      <c r="D42" s="18">
        <v>13</v>
      </c>
      <c r="E42" s="18">
        <v>50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8"/>
    </row>
    <row r="43" spans="1:25" x14ac:dyDescent="0.15">
      <c r="A43" s="103"/>
      <c r="B43" s="17" t="s">
        <v>150</v>
      </c>
      <c r="C43" s="18"/>
      <c r="D43" s="18"/>
      <c r="E43" s="18"/>
      <c r="F43" s="18">
        <v>20</v>
      </c>
      <c r="G43" s="18"/>
      <c r="H43" s="18"/>
      <c r="I43" s="18"/>
      <c r="J43" s="18"/>
      <c r="K43" s="18"/>
      <c r="L43" s="18"/>
      <c r="M43" s="18">
        <v>60</v>
      </c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8"/>
    </row>
    <row r="44" spans="1:25" ht="11.25" thickBot="1" x14ac:dyDescent="0.2">
      <c r="A44" s="104"/>
      <c r="B44" s="20" t="s">
        <v>57</v>
      </c>
      <c r="C44" s="21">
        <v>60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2"/>
      <c r="W44" s="22"/>
      <c r="X44" s="22"/>
      <c r="Y44" s="8"/>
    </row>
    <row r="45" spans="1:25" ht="11.25" customHeight="1" x14ac:dyDescent="0.15">
      <c r="A45" s="102" t="s">
        <v>31</v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52"/>
      <c r="X45" s="52"/>
      <c r="Y45" s="8"/>
    </row>
    <row r="46" spans="1:25" x14ac:dyDescent="0.15">
      <c r="A46" s="103"/>
      <c r="B46" s="5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54"/>
      <c r="W46" s="54"/>
      <c r="X46" s="54"/>
      <c r="Y46" s="8"/>
    </row>
    <row r="47" spans="1:25" x14ac:dyDescent="0.15">
      <c r="A47" s="103"/>
      <c r="B47" s="5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54"/>
      <c r="W47" s="54"/>
      <c r="X47" s="54"/>
      <c r="Y47" s="8"/>
    </row>
    <row r="48" spans="1:25" ht="11.25" thickBot="1" x14ac:dyDescent="0.2">
      <c r="A48" s="105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57"/>
      <c r="X48" s="57"/>
      <c r="Y48" s="8"/>
    </row>
    <row r="49" spans="1:25" ht="11.25" thickBot="1" x14ac:dyDescent="0.2">
      <c r="A49" s="24">
        <f>SUM(C34)</f>
        <v>1</v>
      </c>
      <c r="B49" s="25" t="s">
        <v>73</v>
      </c>
      <c r="C49" s="26">
        <f>SUM(C37:C40)</f>
        <v>70</v>
      </c>
      <c r="D49" s="26">
        <f t="shared" ref="D49:X49" si="7">SUM(D37:D40)</f>
        <v>3</v>
      </c>
      <c r="E49" s="26">
        <f t="shared" si="7"/>
        <v>0</v>
      </c>
      <c r="F49" s="26">
        <f t="shared" si="7"/>
        <v>20</v>
      </c>
      <c r="G49" s="26">
        <f t="shared" si="7"/>
        <v>0</v>
      </c>
      <c r="H49" s="26">
        <f t="shared" si="7"/>
        <v>70</v>
      </c>
      <c r="I49" s="26">
        <f t="shared" si="7"/>
        <v>0</v>
      </c>
      <c r="J49" s="26">
        <f t="shared" si="7"/>
        <v>0</v>
      </c>
      <c r="K49" s="26">
        <f t="shared" si="7"/>
        <v>100</v>
      </c>
      <c r="L49" s="26">
        <f t="shared" si="7"/>
        <v>90</v>
      </c>
      <c r="M49" s="26">
        <f t="shared" si="7"/>
        <v>0</v>
      </c>
      <c r="N49" s="26">
        <f t="shared" si="7"/>
        <v>0</v>
      </c>
      <c r="O49" s="26">
        <f t="shared" si="7"/>
        <v>0</v>
      </c>
      <c r="P49" s="26">
        <f t="shared" si="7"/>
        <v>0</v>
      </c>
      <c r="Q49" s="26">
        <f t="shared" si="7"/>
        <v>0</v>
      </c>
      <c r="R49" s="26">
        <f t="shared" si="7"/>
        <v>0</v>
      </c>
      <c r="S49" s="26">
        <f t="shared" si="7"/>
        <v>0</v>
      </c>
      <c r="T49" s="26">
        <f t="shared" si="7"/>
        <v>0</v>
      </c>
      <c r="U49" s="26">
        <f t="shared" si="7"/>
        <v>0</v>
      </c>
      <c r="V49" s="26">
        <f t="shared" si="7"/>
        <v>0</v>
      </c>
      <c r="W49" s="26">
        <f t="shared" si="7"/>
        <v>0</v>
      </c>
      <c r="X49" s="26">
        <f t="shared" si="7"/>
        <v>0</v>
      </c>
      <c r="Y49" s="8"/>
    </row>
    <row r="50" spans="1:25" x14ac:dyDescent="0.15">
      <c r="A50" s="27"/>
      <c r="B50" s="28" t="s">
        <v>74</v>
      </c>
      <c r="C50" s="29">
        <f>SUM(A49*C49)/1000</f>
        <v>7.0000000000000007E-2</v>
      </c>
      <c r="D50" s="29">
        <f>+(A49*D49)/1000</f>
        <v>3.0000000000000001E-3</v>
      </c>
      <c r="E50" s="29">
        <f>+(A49*E49)</f>
        <v>0</v>
      </c>
      <c r="F50" s="29">
        <f>+(A49*F49)/1000</f>
        <v>0.02</v>
      </c>
      <c r="G50" s="29">
        <f>+(A49*G49)/1000</f>
        <v>0</v>
      </c>
      <c r="H50" s="29">
        <f>+(A49*H49)/1000</f>
        <v>7.0000000000000007E-2</v>
      </c>
      <c r="I50" s="29">
        <f>+(A49*I49)/1000</f>
        <v>0</v>
      </c>
      <c r="J50" s="29">
        <f>+(A49*J49)/1000</f>
        <v>0</v>
      </c>
      <c r="K50" s="29">
        <f>+(A49*K49)/1000</f>
        <v>0.1</v>
      </c>
      <c r="L50" s="29">
        <f>+(A49*L49)/1000</f>
        <v>0.09</v>
      </c>
      <c r="M50" s="29">
        <f>+(A49*M49)/1000</f>
        <v>0</v>
      </c>
      <c r="N50" s="29">
        <f>+(A49*N49)/1000</f>
        <v>0</v>
      </c>
      <c r="O50" s="29">
        <f>+(A49*O49)/1000</f>
        <v>0</v>
      </c>
      <c r="P50" s="29">
        <f>+(A49*P49)/1000</f>
        <v>0</v>
      </c>
      <c r="Q50" s="29">
        <f>+(A49*Q49)/1000</f>
        <v>0</v>
      </c>
      <c r="R50" s="29">
        <f>+(A49*R49)/1000</f>
        <v>0</v>
      </c>
      <c r="S50" s="29">
        <f>+(A49*S49)/1000</f>
        <v>0</v>
      </c>
      <c r="T50" s="29">
        <f>+(A49*T49)/1000</f>
        <v>0</v>
      </c>
      <c r="U50" s="29">
        <f>+(A49*U49)/1000</f>
        <v>0</v>
      </c>
      <c r="V50" s="29">
        <f>+(A49*V49)/1000</f>
        <v>0</v>
      </c>
      <c r="W50" s="29">
        <f>+(A49*W49)/1000</f>
        <v>0</v>
      </c>
      <c r="X50" s="29">
        <f>+(A49*X49)/1000</f>
        <v>0</v>
      </c>
      <c r="Y50" s="8"/>
    </row>
    <row r="51" spans="1:25" x14ac:dyDescent="0.15">
      <c r="A51" s="24">
        <f>SUM(D34)</f>
        <v>1</v>
      </c>
      <c r="B51" s="28" t="s">
        <v>75</v>
      </c>
      <c r="C51" s="30">
        <f>SUM(C41:C44)</f>
        <v>60</v>
      </c>
      <c r="D51" s="30">
        <f t="shared" ref="D51:X51" si="8">SUM(D41:D44)</f>
        <v>16</v>
      </c>
      <c r="E51" s="30">
        <f t="shared" si="8"/>
        <v>50</v>
      </c>
      <c r="F51" s="30">
        <f t="shared" si="8"/>
        <v>20</v>
      </c>
      <c r="G51" s="30">
        <f t="shared" si="8"/>
        <v>0</v>
      </c>
      <c r="H51" s="30">
        <f t="shared" si="8"/>
        <v>60</v>
      </c>
      <c r="I51" s="30">
        <f t="shared" si="8"/>
        <v>50</v>
      </c>
      <c r="J51" s="30">
        <f t="shared" si="8"/>
        <v>0</v>
      </c>
      <c r="K51" s="30">
        <f t="shared" si="8"/>
        <v>0</v>
      </c>
      <c r="L51" s="30">
        <f t="shared" si="8"/>
        <v>0</v>
      </c>
      <c r="M51" s="30">
        <f t="shared" si="8"/>
        <v>60</v>
      </c>
      <c r="N51" s="30">
        <f t="shared" si="8"/>
        <v>0</v>
      </c>
      <c r="O51" s="30">
        <f t="shared" si="8"/>
        <v>0</v>
      </c>
      <c r="P51" s="30">
        <f t="shared" si="8"/>
        <v>0</v>
      </c>
      <c r="Q51" s="30">
        <f t="shared" si="8"/>
        <v>0</v>
      </c>
      <c r="R51" s="30">
        <f t="shared" si="8"/>
        <v>0</v>
      </c>
      <c r="S51" s="30">
        <f t="shared" si="8"/>
        <v>0</v>
      </c>
      <c r="T51" s="30">
        <f t="shared" si="8"/>
        <v>0</v>
      </c>
      <c r="U51" s="30">
        <f t="shared" si="8"/>
        <v>0</v>
      </c>
      <c r="V51" s="30">
        <f t="shared" si="8"/>
        <v>0</v>
      </c>
      <c r="W51" s="30">
        <f t="shared" si="8"/>
        <v>0</v>
      </c>
      <c r="X51" s="30">
        <f t="shared" si="8"/>
        <v>0</v>
      </c>
      <c r="Y51" s="8"/>
    </row>
    <row r="52" spans="1:25" ht="11.25" thickBot="1" x14ac:dyDescent="0.2">
      <c r="A52" s="31"/>
      <c r="B52" s="32" t="s">
        <v>76</v>
      </c>
      <c r="C52" s="33">
        <f>SUM(A51*C51)/1000</f>
        <v>0.06</v>
      </c>
      <c r="D52" s="33">
        <f>+(A51*D51)/1000</f>
        <v>1.6E-2</v>
      </c>
      <c r="E52" s="33">
        <f>+(A51*E51)/1000</f>
        <v>0.05</v>
      </c>
      <c r="F52" s="33">
        <f>+(A51*F51)/1000</f>
        <v>0.02</v>
      </c>
      <c r="G52" s="33">
        <f>+(A51*G51)/1000</f>
        <v>0</v>
      </c>
      <c r="H52" s="33">
        <f>+(A51*H51)/1000</f>
        <v>0.06</v>
      </c>
      <c r="I52" s="33">
        <f>+(A51*I51)/1000</f>
        <v>0.05</v>
      </c>
      <c r="J52" s="33">
        <f>+(A51*J51)/1000</f>
        <v>0</v>
      </c>
      <c r="K52" s="33">
        <f>+(A51*K51)/1000</f>
        <v>0</v>
      </c>
      <c r="L52" s="33">
        <f>+(A51*L51)/1000</f>
        <v>0</v>
      </c>
      <c r="M52" s="33">
        <f>+(A51*M51)/1000</f>
        <v>0.06</v>
      </c>
      <c r="N52" s="33">
        <f>+(A51*N51)/1000</f>
        <v>0</v>
      </c>
      <c r="O52" s="33">
        <f>+(A51*O51)/1000</f>
        <v>0</v>
      </c>
      <c r="P52" s="33">
        <f>+(A51*P51)/1000</f>
        <v>0</v>
      </c>
      <c r="Q52" s="33">
        <f>+(A51*Q51)/1000</f>
        <v>0</v>
      </c>
      <c r="R52" s="33">
        <f>+(A51*R51)/1000</f>
        <v>0</v>
      </c>
      <c r="S52" s="33">
        <f>+(A51*S51)/1000</f>
        <v>0</v>
      </c>
      <c r="T52" s="33">
        <f>+(A51*T51)/1000</f>
        <v>0</v>
      </c>
      <c r="U52" s="33">
        <f>+(A51*U51)/1000</f>
        <v>0</v>
      </c>
      <c r="V52" s="34">
        <f>+(A51*V51)/1000</f>
        <v>0</v>
      </c>
      <c r="W52" s="34">
        <f>+(A51*W51)/1000</f>
        <v>0</v>
      </c>
      <c r="X52" s="34">
        <f>+(A51*X51)/1000</f>
        <v>0</v>
      </c>
      <c r="Y52" s="8"/>
    </row>
    <row r="53" spans="1:25" x14ac:dyDescent="0.15">
      <c r="A53" s="106" t="s">
        <v>39</v>
      </c>
      <c r="B53" s="107"/>
      <c r="C53" s="35">
        <f>+C52+C50</f>
        <v>0.13</v>
      </c>
      <c r="D53" s="35">
        <f t="shared" ref="D53:X53" si="9">+D52+D50</f>
        <v>1.9E-2</v>
      </c>
      <c r="E53" s="35">
        <f t="shared" si="9"/>
        <v>0.05</v>
      </c>
      <c r="F53" s="35">
        <f t="shared" si="9"/>
        <v>0.04</v>
      </c>
      <c r="G53" s="35">
        <f t="shared" si="9"/>
        <v>0</v>
      </c>
      <c r="H53" s="35">
        <f t="shared" si="9"/>
        <v>0.13</v>
      </c>
      <c r="I53" s="35">
        <f t="shared" si="9"/>
        <v>0.05</v>
      </c>
      <c r="J53" s="35">
        <f t="shared" si="9"/>
        <v>0</v>
      </c>
      <c r="K53" s="35">
        <f t="shared" si="9"/>
        <v>0.1</v>
      </c>
      <c r="L53" s="35">
        <f t="shared" si="9"/>
        <v>0.09</v>
      </c>
      <c r="M53" s="35">
        <f t="shared" si="9"/>
        <v>0.06</v>
      </c>
      <c r="N53" s="35">
        <f t="shared" si="9"/>
        <v>0</v>
      </c>
      <c r="O53" s="35">
        <f t="shared" si="9"/>
        <v>0</v>
      </c>
      <c r="P53" s="35">
        <f t="shared" si="9"/>
        <v>0</v>
      </c>
      <c r="Q53" s="35">
        <f t="shared" si="9"/>
        <v>0</v>
      </c>
      <c r="R53" s="35">
        <f t="shared" si="9"/>
        <v>0</v>
      </c>
      <c r="S53" s="35">
        <f t="shared" si="9"/>
        <v>0</v>
      </c>
      <c r="T53" s="35">
        <f t="shared" si="9"/>
        <v>0</v>
      </c>
      <c r="U53" s="35">
        <f t="shared" si="9"/>
        <v>0</v>
      </c>
      <c r="V53" s="36">
        <f t="shared" si="9"/>
        <v>0</v>
      </c>
      <c r="W53" s="36">
        <f t="shared" si="9"/>
        <v>0</v>
      </c>
      <c r="X53" s="36">
        <f t="shared" si="9"/>
        <v>0</v>
      </c>
      <c r="Y53" s="8"/>
    </row>
    <row r="54" spans="1:25" x14ac:dyDescent="0.15">
      <c r="A54" s="99" t="s">
        <v>40</v>
      </c>
      <c r="B54" s="101"/>
      <c r="C54" s="37">
        <v>300</v>
      </c>
      <c r="D54" s="37">
        <v>900</v>
      </c>
      <c r="E54" s="37">
        <v>830</v>
      </c>
      <c r="F54" s="37">
        <v>2250</v>
      </c>
      <c r="G54" s="37">
        <v>148</v>
      </c>
      <c r="H54" s="37">
        <v>250</v>
      </c>
      <c r="I54" s="37">
        <v>200</v>
      </c>
      <c r="J54" s="37">
        <v>147</v>
      </c>
      <c r="K54" s="37">
        <v>175</v>
      </c>
      <c r="L54" s="37">
        <v>350</v>
      </c>
      <c r="M54" s="37">
        <v>380</v>
      </c>
      <c r="N54" s="37"/>
      <c r="O54" s="37"/>
      <c r="P54" s="37"/>
      <c r="Q54" s="37"/>
      <c r="R54" s="37"/>
      <c r="S54" s="37"/>
      <c r="T54" s="37"/>
      <c r="U54" s="37"/>
      <c r="V54" s="38"/>
      <c r="W54" s="38"/>
      <c r="X54" s="38"/>
      <c r="Y54" s="8"/>
    </row>
    <row r="55" spans="1:25" x14ac:dyDescent="0.15">
      <c r="A55" s="40">
        <f>SUM(A49)</f>
        <v>1</v>
      </c>
      <c r="B55" s="41" t="s">
        <v>41</v>
      </c>
      <c r="C55" s="42">
        <f>SUM(C50*C54)</f>
        <v>21.000000000000004</v>
      </c>
      <c r="D55" s="42">
        <f>SUM(D50*D54)</f>
        <v>2.7</v>
      </c>
      <c r="E55" s="42">
        <f t="shared" ref="E55:X55" si="10">SUM(E50*E54)</f>
        <v>0</v>
      </c>
      <c r="F55" s="42">
        <f t="shared" si="10"/>
        <v>45</v>
      </c>
      <c r="G55" s="42">
        <f t="shared" si="10"/>
        <v>0</v>
      </c>
      <c r="H55" s="42">
        <f t="shared" si="10"/>
        <v>17.5</v>
      </c>
      <c r="I55" s="42">
        <f t="shared" si="10"/>
        <v>0</v>
      </c>
      <c r="J55" s="42">
        <f t="shared" si="10"/>
        <v>0</v>
      </c>
      <c r="K55" s="42">
        <f t="shared" si="10"/>
        <v>17.5</v>
      </c>
      <c r="L55" s="42">
        <f t="shared" si="10"/>
        <v>31.5</v>
      </c>
      <c r="M55" s="42">
        <f t="shared" si="10"/>
        <v>0</v>
      </c>
      <c r="N55" s="42">
        <f t="shared" si="10"/>
        <v>0</v>
      </c>
      <c r="O55" s="42">
        <f t="shared" si="10"/>
        <v>0</v>
      </c>
      <c r="P55" s="42">
        <f t="shared" si="10"/>
        <v>0</v>
      </c>
      <c r="Q55" s="42">
        <f t="shared" si="10"/>
        <v>0</v>
      </c>
      <c r="R55" s="42">
        <f t="shared" si="10"/>
        <v>0</v>
      </c>
      <c r="S55" s="42">
        <f t="shared" si="10"/>
        <v>0</v>
      </c>
      <c r="T55" s="42">
        <f t="shared" si="10"/>
        <v>0</v>
      </c>
      <c r="U55" s="42">
        <f t="shared" si="10"/>
        <v>0</v>
      </c>
      <c r="V55" s="42">
        <f t="shared" si="10"/>
        <v>0</v>
      </c>
      <c r="W55" s="42">
        <f t="shared" si="10"/>
        <v>0</v>
      </c>
      <c r="X55" s="42">
        <f t="shared" si="10"/>
        <v>0</v>
      </c>
      <c r="Y55" s="43">
        <f>SUM(C55:X55)</f>
        <v>135.19999999999999</v>
      </c>
    </row>
    <row r="56" spans="1:25" x14ac:dyDescent="0.15">
      <c r="A56" s="40">
        <f>SUM(A51)</f>
        <v>1</v>
      </c>
      <c r="B56" s="41" t="s">
        <v>41</v>
      </c>
      <c r="C56" s="42">
        <f>SUM(C52*C54)</f>
        <v>18</v>
      </c>
      <c r="D56" s="42">
        <f>SUM(D52*D54)</f>
        <v>14.4</v>
      </c>
      <c r="E56" s="42">
        <f t="shared" ref="E56:X56" si="11">SUM(E52*E54)</f>
        <v>41.5</v>
      </c>
      <c r="F56" s="42">
        <f t="shared" si="11"/>
        <v>45</v>
      </c>
      <c r="G56" s="42">
        <f t="shared" si="11"/>
        <v>0</v>
      </c>
      <c r="H56" s="42">
        <f t="shared" si="11"/>
        <v>15</v>
      </c>
      <c r="I56" s="42">
        <f t="shared" si="11"/>
        <v>10</v>
      </c>
      <c r="J56" s="42">
        <f t="shared" si="11"/>
        <v>0</v>
      </c>
      <c r="K56" s="42">
        <f t="shared" si="11"/>
        <v>0</v>
      </c>
      <c r="L56" s="42">
        <f t="shared" si="11"/>
        <v>0</v>
      </c>
      <c r="M56" s="42">
        <f t="shared" si="11"/>
        <v>22.8</v>
      </c>
      <c r="N56" s="42">
        <f t="shared" si="11"/>
        <v>0</v>
      </c>
      <c r="O56" s="42">
        <f t="shared" si="11"/>
        <v>0</v>
      </c>
      <c r="P56" s="42">
        <f t="shared" si="11"/>
        <v>0</v>
      </c>
      <c r="Q56" s="42">
        <f t="shared" si="11"/>
        <v>0</v>
      </c>
      <c r="R56" s="42">
        <f t="shared" si="11"/>
        <v>0</v>
      </c>
      <c r="S56" s="42">
        <f t="shared" si="11"/>
        <v>0</v>
      </c>
      <c r="T56" s="42">
        <f t="shared" si="11"/>
        <v>0</v>
      </c>
      <c r="U56" s="42">
        <f t="shared" si="11"/>
        <v>0</v>
      </c>
      <c r="V56" s="42">
        <f t="shared" si="11"/>
        <v>0</v>
      </c>
      <c r="W56" s="42">
        <f t="shared" si="11"/>
        <v>0</v>
      </c>
      <c r="X56" s="42">
        <f t="shared" si="11"/>
        <v>0</v>
      </c>
      <c r="Y56" s="43">
        <f>SUM(C56:X56)</f>
        <v>166.70000000000002</v>
      </c>
    </row>
    <row r="57" spans="1:25" x14ac:dyDescent="0.15">
      <c r="A57" s="108" t="s">
        <v>42</v>
      </c>
      <c r="B57" s="109"/>
      <c r="C57" s="44">
        <f>SUM(C55:C56)</f>
        <v>39</v>
      </c>
      <c r="D57" s="44">
        <f t="shared" ref="D57:X57" si="12">+D53*D54</f>
        <v>17.099999999999998</v>
      </c>
      <c r="E57" s="44">
        <f t="shared" si="12"/>
        <v>41.5</v>
      </c>
      <c r="F57" s="44">
        <f t="shared" si="12"/>
        <v>90</v>
      </c>
      <c r="G57" s="44">
        <f t="shared" si="12"/>
        <v>0</v>
      </c>
      <c r="H57" s="44">
        <f t="shared" si="12"/>
        <v>32.5</v>
      </c>
      <c r="I57" s="44">
        <f t="shared" si="12"/>
        <v>10</v>
      </c>
      <c r="J57" s="44">
        <f t="shared" si="12"/>
        <v>0</v>
      </c>
      <c r="K57" s="44">
        <f t="shared" si="12"/>
        <v>17.5</v>
      </c>
      <c r="L57" s="44">
        <f t="shared" si="12"/>
        <v>31.5</v>
      </c>
      <c r="M57" s="44">
        <f t="shared" si="12"/>
        <v>22.8</v>
      </c>
      <c r="N57" s="44">
        <f t="shared" si="12"/>
        <v>0</v>
      </c>
      <c r="O57" s="44">
        <f t="shared" si="12"/>
        <v>0</v>
      </c>
      <c r="P57" s="44">
        <f t="shared" si="12"/>
        <v>0</v>
      </c>
      <c r="Q57" s="44">
        <f t="shared" si="12"/>
        <v>0</v>
      </c>
      <c r="R57" s="44">
        <f t="shared" si="12"/>
        <v>0</v>
      </c>
      <c r="S57" s="44">
        <f t="shared" si="12"/>
        <v>0</v>
      </c>
      <c r="T57" s="44">
        <f t="shared" si="12"/>
        <v>0</v>
      </c>
      <c r="U57" s="44">
        <f t="shared" si="12"/>
        <v>0</v>
      </c>
      <c r="V57" s="58">
        <f t="shared" si="12"/>
        <v>0</v>
      </c>
      <c r="W57" s="58">
        <f t="shared" si="12"/>
        <v>0</v>
      </c>
      <c r="X57" s="58">
        <f t="shared" si="12"/>
        <v>0</v>
      </c>
      <c r="Y57" s="43">
        <f>SUM(C57:X57)</f>
        <v>301.90000000000003</v>
      </c>
    </row>
    <row r="58" spans="1:25" x14ac:dyDescent="0.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6"/>
    </row>
    <row r="59" spans="1:25" x14ac:dyDescent="0.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6"/>
    </row>
    <row r="60" spans="1:25" x14ac:dyDescent="0.15">
      <c r="A60" s="110" t="s">
        <v>43</v>
      </c>
      <c r="B60" s="110"/>
      <c r="C60" s="49"/>
      <c r="H60" s="110" t="s">
        <v>44</v>
      </c>
      <c r="I60" s="110"/>
      <c r="J60" s="110"/>
      <c r="K60" s="110"/>
      <c r="P60" s="110" t="s">
        <v>45</v>
      </c>
      <c r="Q60" s="110"/>
      <c r="R60" s="110"/>
      <c r="S60" s="110"/>
    </row>
  </sheetData>
  <mergeCells count="30">
    <mergeCell ref="A26:B26"/>
    <mergeCell ref="B2:J2"/>
    <mergeCell ref="M2:Q2"/>
    <mergeCell ref="R2:V2"/>
    <mergeCell ref="P3:S3"/>
    <mergeCell ref="A4:B5"/>
    <mergeCell ref="C4:V4"/>
    <mergeCell ref="A6:A9"/>
    <mergeCell ref="A10:A13"/>
    <mergeCell ref="A14:A17"/>
    <mergeCell ref="A22:B22"/>
    <mergeCell ref="A23:B23"/>
    <mergeCell ref="A29:B29"/>
    <mergeCell ref="H29:K29"/>
    <mergeCell ref="P29:S29"/>
    <mergeCell ref="B33:J33"/>
    <mergeCell ref="M33:Q33"/>
    <mergeCell ref="R33:V33"/>
    <mergeCell ref="P60:S60"/>
    <mergeCell ref="P34:S34"/>
    <mergeCell ref="A35:B36"/>
    <mergeCell ref="C35:V35"/>
    <mergeCell ref="A37:A40"/>
    <mergeCell ref="A41:A44"/>
    <mergeCell ref="A45:A48"/>
    <mergeCell ref="A53:B53"/>
    <mergeCell ref="A54:B54"/>
    <mergeCell ref="A57:B57"/>
    <mergeCell ref="A60:B60"/>
    <mergeCell ref="H60:K6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workbookViewId="0">
      <selection activeCell="L29" sqref="L29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92" t="s">
        <v>0</v>
      </c>
      <c r="C1" s="92"/>
      <c r="D1" s="92"/>
      <c r="E1" s="92"/>
      <c r="F1" s="92"/>
      <c r="G1" s="92"/>
      <c r="H1" s="92"/>
      <c r="I1" s="92"/>
      <c r="J1" s="92"/>
      <c r="L1" s="2"/>
      <c r="M1" s="93" t="s">
        <v>142</v>
      </c>
      <c r="N1" s="93"/>
      <c r="O1" s="93"/>
      <c r="P1" s="93"/>
      <c r="Q1" s="93"/>
      <c r="R1" s="93" t="s">
        <v>2</v>
      </c>
      <c r="S1" s="93"/>
      <c r="T1" s="93"/>
      <c r="U1" s="93"/>
      <c r="V1" s="93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94">
        <v>44832</v>
      </c>
      <c r="Q2" s="94"/>
      <c r="R2" s="94"/>
      <c r="S2" s="94"/>
      <c r="T2" s="5"/>
      <c r="U2" s="5"/>
      <c r="V2" s="5"/>
    </row>
    <row r="3" spans="1:25" x14ac:dyDescent="0.15">
      <c r="A3" s="95"/>
      <c r="B3" s="96"/>
      <c r="C3" s="99" t="s">
        <v>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7"/>
      <c r="X3" s="7"/>
      <c r="Y3" s="8"/>
    </row>
    <row r="4" spans="1:25" ht="54.75" thickBot="1" x14ac:dyDescent="0.2">
      <c r="A4" s="97"/>
      <c r="B4" s="98"/>
      <c r="C4" s="9" t="s">
        <v>5</v>
      </c>
      <c r="D4" s="10" t="s">
        <v>6</v>
      </c>
      <c r="E4" s="11" t="s">
        <v>7</v>
      </c>
      <c r="F4" s="11" t="s">
        <v>8</v>
      </c>
      <c r="G4" s="11" t="s">
        <v>46</v>
      </c>
      <c r="H4" s="11" t="s">
        <v>62</v>
      </c>
      <c r="I4" s="12" t="s">
        <v>51</v>
      </c>
      <c r="J4" s="11" t="s">
        <v>49</v>
      </c>
      <c r="K4" s="11" t="s">
        <v>11</v>
      </c>
      <c r="L4" s="11" t="s">
        <v>61</v>
      </c>
      <c r="M4" s="11" t="s">
        <v>16</v>
      </c>
      <c r="N4" s="12" t="s">
        <v>17</v>
      </c>
      <c r="O4" s="11" t="s">
        <v>19</v>
      </c>
      <c r="P4" s="11" t="s">
        <v>13</v>
      </c>
      <c r="Q4" s="11" t="s">
        <v>50</v>
      </c>
      <c r="R4" s="11" t="s">
        <v>22</v>
      </c>
      <c r="S4" s="11" t="s">
        <v>12</v>
      </c>
      <c r="T4" s="11" t="s">
        <v>47</v>
      </c>
      <c r="U4" s="12" t="s">
        <v>23</v>
      </c>
      <c r="V4" s="13" t="s">
        <v>52</v>
      </c>
      <c r="W4" s="10" t="s">
        <v>15</v>
      </c>
      <c r="X4" s="10" t="s">
        <v>90</v>
      </c>
      <c r="Y4" s="8"/>
    </row>
    <row r="5" spans="1:25" ht="11.25" customHeight="1" x14ac:dyDescent="0.15">
      <c r="A5" s="102" t="s">
        <v>25</v>
      </c>
      <c r="B5" s="14" t="s">
        <v>91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v>70</v>
      </c>
      <c r="S5" s="15"/>
      <c r="T5" s="15"/>
      <c r="U5" s="15"/>
      <c r="V5" s="16">
        <v>80</v>
      </c>
      <c r="W5" s="16"/>
      <c r="X5" s="16"/>
      <c r="Y5" s="8"/>
    </row>
    <row r="6" spans="1:25" x14ac:dyDescent="0.15">
      <c r="A6" s="103"/>
      <c r="B6" s="17" t="s">
        <v>96</v>
      </c>
      <c r="C6" s="18"/>
      <c r="D6" s="18"/>
      <c r="E6" s="18"/>
      <c r="F6" s="18">
        <v>5</v>
      </c>
      <c r="G6" s="18">
        <f>1/10</f>
        <v>0.1</v>
      </c>
      <c r="H6" s="18"/>
      <c r="I6" s="18">
        <v>18</v>
      </c>
      <c r="J6" s="18"/>
      <c r="K6" s="18"/>
      <c r="L6" s="18"/>
      <c r="M6" s="18"/>
      <c r="N6" s="18"/>
      <c r="O6" s="18">
        <v>25</v>
      </c>
      <c r="P6" s="18"/>
      <c r="Q6" s="18"/>
      <c r="R6" s="18"/>
      <c r="S6" s="18"/>
      <c r="T6" s="18">
        <v>28</v>
      </c>
      <c r="U6" s="18"/>
      <c r="V6" s="19"/>
      <c r="W6" s="19"/>
      <c r="X6" s="19"/>
      <c r="Y6" s="8"/>
    </row>
    <row r="7" spans="1:25" x14ac:dyDescent="0.15">
      <c r="A7" s="103"/>
      <c r="B7" s="17" t="s">
        <v>97</v>
      </c>
      <c r="C7" s="18"/>
      <c r="D7" s="18"/>
      <c r="E7" s="18">
        <v>7</v>
      </c>
      <c r="F7" s="18"/>
      <c r="G7" s="18"/>
      <c r="H7" s="18"/>
      <c r="I7" s="18">
        <v>20</v>
      </c>
      <c r="J7" s="18"/>
      <c r="K7" s="18"/>
      <c r="L7" s="18"/>
      <c r="M7" s="18"/>
      <c r="N7" s="18"/>
      <c r="O7" s="18"/>
      <c r="P7" s="18"/>
      <c r="Q7" s="18">
        <v>25</v>
      </c>
      <c r="R7" s="18"/>
      <c r="S7" s="18"/>
      <c r="T7" s="18"/>
      <c r="U7" s="18"/>
      <c r="V7" s="19"/>
      <c r="W7" s="19"/>
      <c r="X7" s="19"/>
      <c r="Y7" s="8"/>
    </row>
    <row r="8" spans="1:25" ht="11.25" thickBot="1" x14ac:dyDescent="0.2">
      <c r="A8" s="104"/>
      <c r="B8" s="20" t="s">
        <v>5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102" t="s">
        <v>27</v>
      </c>
      <c r="B9" s="14" t="s">
        <v>99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>
        <v>30</v>
      </c>
      <c r="N9" s="15">
        <v>50</v>
      </c>
      <c r="O9" s="15"/>
      <c r="P9" s="15"/>
      <c r="Q9" s="15"/>
      <c r="R9" s="15"/>
      <c r="S9" s="15"/>
      <c r="T9" s="15"/>
      <c r="U9" s="15"/>
      <c r="V9" s="16"/>
      <c r="W9" s="16"/>
      <c r="X9" s="16"/>
      <c r="Y9" s="8"/>
    </row>
    <row r="10" spans="1:25" x14ac:dyDescent="0.15">
      <c r="A10" s="103"/>
      <c r="B10" s="23" t="s">
        <v>154</v>
      </c>
      <c r="C10" s="18"/>
      <c r="D10" s="18">
        <v>7</v>
      </c>
      <c r="E10" s="18"/>
      <c r="F10" s="18"/>
      <c r="G10" s="18"/>
      <c r="H10" s="18">
        <v>25</v>
      </c>
      <c r="I10" s="18"/>
      <c r="J10" s="18">
        <v>45</v>
      </c>
      <c r="K10" s="18">
        <v>25</v>
      </c>
      <c r="L10" s="18">
        <v>40</v>
      </c>
      <c r="M10" s="18">
        <v>5</v>
      </c>
      <c r="N10" s="18"/>
      <c r="O10" s="18"/>
      <c r="P10" s="18"/>
      <c r="Q10" s="18"/>
      <c r="R10" s="18"/>
      <c r="S10" s="18">
        <v>25</v>
      </c>
      <c r="T10" s="18">
        <v>3</v>
      </c>
      <c r="U10" s="18">
        <v>5</v>
      </c>
      <c r="V10" s="19"/>
      <c r="W10" s="19">
        <v>5</v>
      </c>
      <c r="X10" s="19"/>
      <c r="Y10" s="8"/>
    </row>
    <row r="11" spans="1:25" x14ac:dyDescent="0.15">
      <c r="A11" s="103"/>
      <c r="B11" s="23" t="s">
        <v>7</v>
      </c>
      <c r="C11" s="18"/>
      <c r="D11" s="18"/>
      <c r="E11" s="18">
        <v>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104"/>
      <c r="B12" s="20" t="s">
        <v>5</v>
      </c>
      <c r="C12" s="21">
        <v>40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ht="11.25" customHeight="1" x14ac:dyDescent="0.15">
      <c r="A13" s="102" t="s">
        <v>31</v>
      </c>
      <c r="B13" s="14" t="s">
        <v>19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v>60</v>
      </c>
      <c r="P13" s="15"/>
      <c r="Q13" s="15"/>
      <c r="R13" s="15"/>
      <c r="S13" s="15"/>
      <c r="T13" s="15"/>
      <c r="U13" s="15"/>
      <c r="V13" s="16"/>
      <c r="W13" s="16"/>
      <c r="X13" s="16"/>
      <c r="Y13" s="8"/>
    </row>
    <row r="14" spans="1:25" x14ac:dyDescent="0.15">
      <c r="A14" s="103"/>
      <c r="B14" s="17" t="s">
        <v>32</v>
      </c>
      <c r="C14" s="18"/>
      <c r="D14" s="18"/>
      <c r="E14" s="18"/>
      <c r="F14" s="18">
        <v>12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>
        <v>50</v>
      </c>
      <c r="Y14" s="8"/>
    </row>
    <row r="15" spans="1:25" x14ac:dyDescent="0.15">
      <c r="A15" s="103"/>
      <c r="B15" s="17" t="s">
        <v>5</v>
      </c>
      <c r="C15" s="18">
        <v>30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105"/>
      <c r="B16" s="20" t="s">
        <v>17</v>
      </c>
      <c r="C16" s="21"/>
      <c r="D16" s="21"/>
      <c r="E16" s="21">
        <v>7</v>
      </c>
      <c r="F16" s="21"/>
      <c r="G16" s="21"/>
      <c r="H16" s="21"/>
      <c r="I16" s="21"/>
      <c r="J16" s="21"/>
      <c r="K16" s="21"/>
      <c r="L16" s="21"/>
      <c r="M16" s="21"/>
      <c r="N16" s="21">
        <v>40</v>
      </c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8" ht="11.25" thickBot="1" x14ac:dyDescent="0.2">
      <c r="A17" s="24">
        <f>SUM(C2)</f>
        <v>1</v>
      </c>
      <c r="B17" s="25" t="s">
        <v>35</v>
      </c>
      <c r="C17" s="26">
        <f t="shared" ref="C17:X17" si="0">SUM(C5:C12)</f>
        <v>80</v>
      </c>
      <c r="D17" s="26">
        <f t="shared" si="0"/>
        <v>7</v>
      </c>
      <c r="E17" s="26">
        <f t="shared" si="0"/>
        <v>14</v>
      </c>
      <c r="F17" s="26">
        <f t="shared" si="0"/>
        <v>5</v>
      </c>
      <c r="G17" s="26">
        <f t="shared" si="0"/>
        <v>0.1</v>
      </c>
      <c r="H17" s="26">
        <f t="shared" si="0"/>
        <v>25</v>
      </c>
      <c r="I17" s="26">
        <f t="shared" si="0"/>
        <v>38</v>
      </c>
      <c r="J17" s="26">
        <f t="shared" si="0"/>
        <v>45</v>
      </c>
      <c r="K17" s="26">
        <f t="shared" si="0"/>
        <v>25</v>
      </c>
      <c r="L17" s="26">
        <f t="shared" si="0"/>
        <v>40</v>
      </c>
      <c r="M17" s="26">
        <f t="shared" si="0"/>
        <v>35</v>
      </c>
      <c r="N17" s="26">
        <f t="shared" si="0"/>
        <v>50</v>
      </c>
      <c r="O17" s="26">
        <f t="shared" si="0"/>
        <v>25</v>
      </c>
      <c r="P17" s="26">
        <f t="shared" si="0"/>
        <v>0</v>
      </c>
      <c r="Q17" s="26">
        <f t="shared" si="0"/>
        <v>25</v>
      </c>
      <c r="R17" s="26">
        <f t="shared" si="0"/>
        <v>70</v>
      </c>
      <c r="S17" s="26">
        <f t="shared" si="0"/>
        <v>25</v>
      </c>
      <c r="T17" s="26">
        <f t="shared" si="0"/>
        <v>31</v>
      </c>
      <c r="U17" s="26">
        <f t="shared" si="0"/>
        <v>5</v>
      </c>
      <c r="V17" s="26">
        <f t="shared" si="0"/>
        <v>80</v>
      </c>
      <c r="W17" s="26">
        <f t="shared" si="0"/>
        <v>5</v>
      </c>
      <c r="X17" s="26">
        <f t="shared" si="0"/>
        <v>0</v>
      </c>
      <c r="Y17" s="8"/>
    </row>
    <row r="18" spans="1:28" x14ac:dyDescent="0.15">
      <c r="A18" s="27"/>
      <c r="B18" s="28" t="s">
        <v>36</v>
      </c>
      <c r="C18" s="29">
        <f>SUM(A17*C17)/1000</f>
        <v>0.08</v>
      </c>
      <c r="D18" s="29">
        <f>+(A17*D17)/1000</f>
        <v>7.0000000000000001E-3</v>
      </c>
      <c r="E18" s="29">
        <f>+(A17*E17)/1000</f>
        <v>1.4E-2</v>
      </c>
      <c r="F18" s="29">
        <f>+(A17*F17)/1000</f>
        <v>5.0000000000000001E-3</v>
      </c>
      <c r="G18" s="29">
        <f>+(A17*G17)</f>
        <v>0.1</v>
      </c>
      <c r="H18" s="29">
        <f>+(A17*H17)/1000</f>
        <v>2.5000000000000001E-2</v>
      </c>
      <c r="I18" s="29">
        <f>+(A17*I17)/1000</f>
        <v>3.7999999999999999E-2</v>
      </c>
      <c r="J18" s="29">
        <f>+(A17*J17)/1000</f>
        <v>4.4999999999999998E-2</v>
      </c>
      <c r="K18" s="29">
        <f>+(A17*K17)/1000</f>
        <v>2.5000000000000001E-2</v>
      </c>
      <c r="L18" s="29">
        <f>+(A17*L17)/1000</f>
        <v>0.04</v>
      </c>
      <c r="M18" s="29">
        <f>+(A17*M17)/1000</f>
        <v>3.5000000000000003E-2</v>
      </c>
      <c r="N18" s="29">
        <f>+(A17*N17)/1000</f>
        <v>0.05</v>
      </c>
      <c r="O18" s="29">
        <f>+(A17*O17)/1000</f>
        <v>2.5000000000000001E-2</v>
      </c>
      <c r="P18" s="29">
        <f>+(A17*P17)/1000</f>
        <v>0</v>
      </c>
      <c r="Q18" s="29">
        <f>+(A17*Q17)/1000</f>
        <v>2.5000000000000001E-2</v>
      </c>
      <c r="R18" s="29">
        <f>+(A17*R17)/1000</f>
        <v>7.0000000000000007E-2</v>
      </c>
      <c r="S18" s="29">
        <f>+(A17*S17)/1000</f>
        <v>2.5000000000000001E-2</v>
      </c>
      <c r="T18" s="29">
        <f>+(A17*T17)/1000</f>
        <v>3.1E-2</v>
      </c>
      <c r="U18" s="29">
        <f>+(A17*U17)/1000</f>
        <v>5.0000000000000001E-3</v>
      </c>
      <c r="V18" s="29">
        <f>+(A17*V17)/1000</f>
        <v>0.08</v>
      </c>
      <c r="W18" s="29">
        <f>+(A17*W17)/1000</f>
        <v>5.0000000000000001E-3</v>
      </c>
      <c r="X18" s="29">
        <f>+(A17*X17)/1000</f>
        <v>0</v>
      </c>
      <c r="Y18" s="8"/>
    </row>
    <row r="19" spans="1:28" x14ac:dyDescent="0.15">
      <c r="A19" s="24">
        <f>SUM(D2)</f>
        <v>1</v>
      </c>
      <c r="B19" s="28" t="s">
        <v>37</v>
      </c>
      <c r="C19" s="30">
        <f t="shared" ref="C19:X19" si="1">SUM(C13:C16)</f>
        <v>30</v>
      </c>
      <c r="D19" s="30">
        <f t="shared" si="1"/>
        <v>0</v>
      </c>
      <c r="E19" s="30">
        <f t="shared" si="1"/>
        <v>7</v>
      </c>
      <c r="F19" s="30">
        <f t="shared" si="1"/>
        <v>12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40</v>
      </c>
      <c r="O19" s="30">
        <f t="shared" si="1"/>
        <v>60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50</v>
      </c>
      <c r="Y19" s="8"/>
    </row>
    <row r="20" spans="1:28" ht="11.25" thickBot="1" x14ac:dyDescent="0.2">
      <c r="A20" s="31"/>
      <c r="B20" s="32" t="s">
        <v>38</v>
      </c>
      <c r="C20" s="33">
        <f>SUM(A19*C19)/1000</f>
        <v>0.03</v>
      </c>
      <c r="D20" s="33">
        <f>+(A19*D19)/1000</f>
        <v>0</v>
      </c>
      <c r="E20" s="33">
        <f>+(A19*E19)/1000</f>
        <v>7.0000000000000001E-3</v>
      </c>
      <c r="F20" s="33">
        <f>+(A19*F19)/1000</f>
        <v>1.2E-2</v>
      </c>
      <c r="G20" s="33">
        <f>+(A19*G19)</f>
        <v>0</v>
      </c>
      <c r="H20" s="33">
        <f>+(A19*H19)/1000</f>
        <v>0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</v>
      </c>
      <c r="M20" s="33">
        <f>+(A19*M19)/1000</f>
        <v>0</v>
      </c>
      <c r="N20" s="33">
        <f>+(A19*N19)/1000</f>
        <v>0.04</v>
      </c>
      <c r="O20" s="33">
        <f>+(A19*O19)/1000</f>
        <v>0.06</v>
      </c>
      <c r="P20" s="33">
        <f>+(A19*P19)/1000</f>
        <v>0</v>
      </c>
      <c r="Q20" s="33">
        <f>+(A19*Q19)/1000</f>
        <v>0</v>
      </c>
      <c r="R20" s="33">
        <f>+(A19*R19)/1000</f>
        <v>0</v>
      </c>
      <c r="S20" s="33">
        <f>+(A19*S19)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4">
        <f>+(A19*W19)/1000</f>
        <v>0</v>
      </c>
      <c r="X20" s="34">
        <f>+(A19*X19)/1000</f>
        <v>0.05</v>
      </c>
      <c r="Y20" s="8"/>
    </row>
    <row r="21" spans="1:28" x14ac:dyDescent="0.15">
      <c r="A21" s="106" t="s">
        <v>39</v>
      </c>
      <c r="B21" s="107"/>
      <c r="C21" s="35">
        <f t="shared" ref="C21:X21" si="2">+C20+C18</f>
        <v>0.11</v>
      </c>
      <c r="D21" s="35">
        <f t="shared" si="2"/>
        <v>7.0000000000000001E-3</v>
      </c>
      <c r="E21" s="35">
        <f t="shared" si="2"/>
        <v>2.1000000000000001E-2</v>
      </c>
      <c r="F21" s="35">
        <f t="shared" si="2"/>
        <v>1.7000000000000001E-2</v>
      </c>
      <c r="G21" s="35">
        <f t="shared" si="2"/>
        <v>0.1</v>
      </c>
      <c r="H21" s="35">
        <f t="shared" si="2"/>
        <v>2.5000000000000001E-2</v>
      </c>
      <c r="I21" s="35">
        <f t="shared" si="2"/>
        <v>3.7999999999999999E-2</v>
      </c>
      <c r="J21" s="35">
        <f t="shared" si="2"/>
        <v>4.4999999999999998E-2</v>
      </c>
      <c r="K21" s="35">
        <f t="shared" si="2"/>
        <v>2.5000000000000001E-2</v>
      </c>
      <c r="L21" s="35">
        <f t="shared" si="2"/>
        <v>0.04</v>
      </c>
      <c r="M21" s="35">
        <f t="shared" si="2"/>
        <v>3.5000000000000003E-2</v>
      </c>
      <c r="N21" s="35">
        <f t="shared" si="2"/>
        <v>0.09</v>
      </c>
      <c r="O21" s="35">
        <f t="shared" si="2"/>
        <v>8.4999999999999992E-2</v>
      </c>
      <c r="P21" s="35">
        <f t="shared" si="2"/>
        <v>0</v>
      </c>
      <c r="Q21" s="35">
        <f t="shared" si="2"/>
        <v>2.5000000000000001E-2</v>
      </c>
      <c r="R21" s="35">
        <f t="shared" si="2"/>
        <v>7.0000000000000007E-2</v>
      </c>
      <c r="S21" s="35">
        <f t="shared" si="2"/>
        <v>2.5000000000000001E-2</v>
      </c>
      <c r="T21" s="35">
        <f t="shared" si="2"/>
        <v>3.1E-2</v>
      </c>
      <c r="U21" s="35">
        <f t="shared" si="2"/>
        <v>5.0000000000000001E-3</v>
      </c>
      <c r="V21" s="35">
        <f t="shared" si="2"/>
        <v>0.08</v>
      </c>
      <c r="W21" s="36">
        <f t="shared" si="2"/>
        <v>5.0000000000000001E-3</v>
      </c>
      <c r="X21" s="36">
        <f t="shared" si="2"/>
        <v>0.05</v>
      </c>
      <c r="Y21" s="8"/>
    </row>
    <row r="22" spans="1:28" x14ac:dyDescent="0.15">
      <c r="A22" s="99" t="s">
        <v>40</v>
      </c>
      <c r="B22" s="101"/>
      <c r="C22" s="37">
        <v>300</v>
      </c>
      <c r="D22" s="37">
        <v>3090</v>
      </c>
      <c r="E22" s="37">
        <v>2250</v>
      </c>
      <c r="F22" s="37">
        <v>900</v>
      </c>
      <c r="G22" s="37">
        <v>70</v>
      </c>
      <c r="H22" s="37">
        <v>330</v>
      </c>
      <c r="I22" s="37">
        <v>440</v>
      </c>
      <c r="J22" s="37">
        <v>2502</v>
      </c>
      <c r="K22" s="37">
        <v>175</v>
      </c>
      <c r="L22" s="37">
        <v>350</v>
      </c>
      <c r="M22" s="38">
        <v>300</v>
      </c>
      <c r="N22" s="37">
        <v>250</v>
      </c>
      <c r="O22" s="37">
        <v>380</v>
      </c>
      <c r="P22" s="37">
        <v>148</v>
      </c>
      <c r="Q22" s="37">
        <v>830</v>
      </c>
      <c r="R22" s="37">
        <v>350</v>
      </c>
      <c r="S22" s="37">
        <v>350</v>
      </c>
      <c r="T22" s="37">
        <v>290</v>
      </c>
      <c r="U22" s="37">
        <v>244</v>
      </c>
      <c r="V22" s="37">
        <v>400</v>
      </c>
      <c r="W22" s="38">
        <v>200</v>
      </c>
      <c r="X22" s="38">
        <v>325</v>
      </c>
      <c r="Y22" s="8"/>
      <c r="AB22" s="1">
        <v>9</v>
      </c>
    </row>
    <row r="23" spans="1:28" x14ac:dyDescent="0.15">
      <c r="A23" s="40">
        <f>SUM(A17)</f>
        <v>1</v>
      </c>
      <c r="B23" s="41" t="s">
        <v>41</v>
      </c>
      <c r="C23" s="42">
        <f>SUM(C18*C22)</f>
        <v>24</v>
      </c>
      <c r="D23" s="42">
        <f t="shared" ref="D23:X23" si="3">SUM(D18*D22)</f>
        <v>21.63</v>
      </c>
      <c r="E23" s="42">
        <f t="shared" si="3"/>
        <v>31.5</v>
      </c>
      <c r="F23" s="42">
        <f t="shared" si="3"/>
        <v>4.5</v>
      </c>
      <c r="G23" s="42">
        <f t="shared" si="3"/>
        <v>7</v>
      </c>
      <c r="H23" s="42">
        <f t="shared" si="3"/>
        <v>8.25</v>
      </c>
      <c r="I23" s="42">
        <f t="shared" si="3"/>
        <v>16.72</v>
      </c>
      <c r="J23" s="42">
        <f t="shared" si="3"/>
        <v>112.58999999999999</v>
      </c>
      <c r="K23" s="42">
        <f t="shared" si="3"/>
        <v>4.375</v>
      </c>
      <c r="L23" s="42">
        <f t="shared" si="3"/>
        <v>14</v>
      </c>
      <c r="M23" s="42">
        <f t="shared" si="3"/>
        <v>10.500000000000002</v>
      </c>
      <c r="N23" s="42">
        <f t="shared" si="3"/>
        <v>12.5</v>
      </c>
      <c r="O23" s="42">
        <f t="shared" si="3"/>
        <v>9.5</v>
      </c>
      <c r="P23" s="42">
        <f t="shared" si="3"/>
        <v>0</v>
      </c>
      <c r="Q23" s="42">
        <f t="shared" si="3"/>
        <v>20.75</v>
      </c>
      <c r="R23" s="42">
        <f t="shared" si="3"/>
        <v>24.500000000000004</v>
      </c>
      <c r="S23" s="42">
        <f t="shared" si="3"/>
        <v>8.75</v>
      </c>
      <c r="T23" s="42">
        <f t="shared" si="3"/>
        <v>8.99</v>
      </c>
      <c r="U23" s="42">
        <f t="shared" si="3"/>
        <v>1.22</v>
      </c>
      <c r="V23" s="42">
        <f t="shared" si="3"/>
        <v>32</v>
      </c>
      <c r="W23" s="42">
        <f t="shared" si="3"/>
        <v>1</v>
      </c>
      <c r="X23" s="42">
        <f t="shared" si="3"/>
        <v>0</v>
      </c>
      <c r="Y23" s="43">
        <f>SUM(C23:X23)</f>
        <v>374.27500000000003</v>
      </c>
    </row>
    <row r="24" spans="1:28" x14ac:dyDescent="0.15">
      <c r="A24" s="40">
        <f>SUM(A19)</f>
        <v>1</v>
      </c>
      <c r="B24" s="41" t="s">
        <v>41</v>
      </c>
      <c r="C24" s="42">
        <f t="shared" ref="C24:X24" si="4">SUM(C20*C22)</f>
        <v>9</v>
      </c>
      <c r="D24" s="42">
        <f t="shared" si="4"/>
        <v>0</v>
      </c>
      <c r="E24" s="42">
        <f t="shared" si="4"/>
        <v>15.75</v>
      </c>
      <c r="F24" s="42">
        <f t="shared" si="4"/>
        <v>10.8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10</v>
      </c>
      <c r="O24" s="42">
        <f t="shared" si="4"/>
        <v>22.8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16.25</v>
      </c>
      <c r="Y24" s="43">
        <f>SUM(C24:X24)</f>
        <v>84.6</v>
      </c>
    </row>
    <row r="25" spans="1:28" x14ac:dyDescent="0.15">
      <c r="A25" s="108" t="s">
        <v>42</v>
      </c>
      <c r="B25" s="109"/>
      <c r="C25" s="44">
        <f>SUM(C23:C24)</f>
        <v>33</v>
      </c>
      <c r="D25" s="44">
        <f t="shared" ref="D25:X25" si="5">SUM(D23:D24)</f>
        <v>21.63</v>
      </c>
      <c r="E25" s="44">
        <f t="shared" si="5"/>
        <v>47.25</v>
      </c>
      <c r="F25" s="44">
        <f t="shared" si="5"/>
        <v>15.3</v>
      </c>
      <c r="G25" s="44">
        <f t="shared" si="5"/>
        <v>7</v>
      </c>
      <c r="H25" s="44">
        <f t="shared" si="5"/>
        <v>8.25</v>
      </c>
      <c r="I25" s="44">
        <f t="shared" si="5"/>
        <v>16.72</v>
      </c>
      <c r="J25" s="44">
        <f t="shared" si="5"/>
        <v>112.58999999999999</v>
      </c>
      <c r="K25" s="44">
        <f t="shared" si="5"/>
        <v>4.375</v>
      </c>
      <c r="L25" s="44">
        <f t="shared" si="5"/>
        <v>14</v>
      </c>
      <c r="M25" s="44">
        <f t="shared" si="5"/>
        <v>10.500000000000002</v>
      </c>
      <c r="N25" s="44">
        <f t="shared" si="5"/>
        <v>22.5</v>
      </c>
      <c r="O25" s="44">
        <f t="shared" si="5"/>
        <v>32.299999999999997</v>
      </c>
      <c r="P25" s="44">
        <f t="shared" si="5"/>
        <v>0</v>
      </c>
      <c r="Q25" s="44">
        <f t="shared" si="5"/>
        <v>20.75</v>
      </c>
      <c r="R25" s="44">
        <f t="shared" si="5"/>
        <v>24.500000000000004</v>
      </c>
      <c r="S25" s="44">
        <f t="shared" si="5"/>
        <v>8.75</v>
      </c>
      <c r="T25" s="44">
        <f t="shared" si="5"/>
        <v>8.99</v>
      </c>
      <c r="U25" s="44">
        <f t="shared" si="5"/>
        <v>1.22</v>
      </c>
      <c r="V25" s="44">
        <f t="shared" si="5"/>
        <v>32</v>
      </c>
      <c r="W25" s="44">
        <f t="shared" si="5"/>
        <v>1</v>
      </c>
      <c r="X25" s="44">
        <f t="shared" si="5"/>
        <v>16.25</v>
      </c>
      <c r="Y25" s="43">
        <f>SUM(C25:X25)</f>
        <v>458.87500000000006</v>
      </c>
    </row>
    <row r="26" spans="1:28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1:28" s="48" customForma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</row>
    <row r="28" spans="1:28" x14ac:dyDescent="0.15">
      <c r="A28" s="110" t="s">
        <v>43</v>
      </c>
      <c r="B28" s="110"/>
      <c r="C28" s="49"/>
      <c r="H28" s="110" t="s">
        <v>44</v>
      </c>
      <c r="I28" s="110"/>
      <c r="J28" s="110"/>
      <c r="K28" s="110"/>
      <c r="P28" s="110" t="s">
        <v>45</v>
      </c>
      <c r="Q28" s="110"/>
      <c r="R28" s="110"/>
      <c r="S28" s="110"/>
    </row>
    <row r="31" spans="1:28" x14ac:dyDescent="0.15">
      <c r="B31" s="92" t="s">
        <v>0</v>
      </c>
      <c r="C31" s="92"/>
      <c r="D31" s="92"/>
      <c r="E31" s="92"/>
      <c r="F31" s="92"/>
      <c r="G31" s="92"/>
      <c r="H31" s="92"/>
      <c r="I31" s="92"/>
      <c r="J31" s="92"/>
      <c r="L31" s="2"/>
      <c r="M31" s="93" t="s">
        <v>142</v>
      </c>
      <c r="N31" s="93"/>
      <c r="O31" s="93"/>
      <c r="P31" s="93"/>
      <c r="Q31" s="93"/>
      <c r="R31" s="93" t="s">
        <v>110</v>
      </c>
      <c r="S31" s="93"/>
      <c r="T31" s="93"/>
      <c r="U31" s="93"/>
      <c r="V31" s="93"/>
    </row>
    <row r="32" spans="1:28" x14ac:dyDescent="0.15">
      <c r="B32" s="3" t="s">
        <v>3</v>
      </c>
      <c r="C32" s="4">
        <v>1</v>
      </c>
      <c r="D32" s="4">
        <v>1</v>
      </c>
      <c r="E32" s="5"/>
      <c r="F32" s="5"/>
      <c r="G32" s="5"/>
      <c r="H32" s="5"/>
      <c r="I32" s="5"/>
      <c r="J32" s="5"/>
      <c r="P32" s="94">
        <v>44832</v>
      </c>
      <c r="Q32" s="94"/>
      <c r="R32" s="94"/>
      <c r="S32" s="94"/>
      <c r="T32" s="5"/>
      <c r="U32" s="5"/>
      <c r="V32" s="5"/>
    </row>
    <row r="33" spans="1:25" x14ac:dyDescent="0.15">
      <c r="A33" s="95"/>
      <c r="B33" s="96"/>
      <c r="C33" s="99" t="s">
        <v>4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1"/>
      <c r="W33" s="7"/>
      <c r="X33" s="7"/>
      <c r="Y33" s="8"/>
    </row>
    <row r="34" spans="1:25" ht="44.25" thickBot="1" x14ac:dyDescent="0.2">
      <c r="A34" s="97"/>
      <c r="B34" s="98"/>
      <c r="C34" s="9" t="s">
        <v>5</v>
      </c>
      <c r="D34" s="11" t="s">
        <v>8</v>
      </c>
      <c r="E34" s="11" t="s">
        <v>7</v>
      </c>
      <c r="F34" s="11" t="s">
        <v>6</v>
      </c>
      <c r="G34" s="11" t="s">
        <v>17</v>
      </c>
      <c r="H34" s="11" t="s">
        <v>15</v>
      </c>
      <c r="I34" s="11" t="s">
        <v>77</v>
      </c>
      <c r="J34" s="11" t="s">
        <v>20</v>
      </c>
      <c r="K34" s="11" t="s">
        <v>21</v>
      </c>
      <c r="L34" s="11" t="s">
        <v>151</v>
      </c>
      <c r="M34" s="11" t="s">
        <v>11</v>
      </c>
      <c r="N34" s="11"/>
      <c r="O34" s="11"/>
      <c r="P34" s="11"/>
      <c r="Q34" s="11"/>
      <c r="R34" s="11"/>
      <c r="S34" s="11"/>
      <c r="T34" s="11"/>
      <c r="U34" s="11"/>
      <c r="V34" s="10"/>
      <c r="W34" s="10"/>
      <c r="X34" s="10"/>
      <c r="Y34" s="8"/>
    </row>
    <row r="35" spans="1:25" ht="11.25" customHeight="1" x14ac:dyDescent="0.15">
      <c r="A35" s="102" t="s">
        <v>25</v>
      </c>
      <c r="B35" s="14" t="s">
        <v>66</v>
      </c>
      <c r="C35" s="15"/>
      <c r="D35" s="15"/>
      <c r="E35" s="15"/>
      <c r="F35" s="15"/>
      <c r="G35" s="15"/>
      <c r="H35" s="15"/>
      <c r="I35" s="15"/>
      <c r="J35" s="15"/>
      <c r="K35" s="15">
        <v>70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8"/>
    </row>
    <row r="36" spans="1:25" x14ac:dyDescent="0.15">
      <c r="A36" s="103"/>
      <c r="B36" s="17" t="s">
        <v>77</v>
      </c>
      <c r="C36" s="18"/>
      <c r="D36" s="18"/>
      <c r="E36" s="18"/>
      <c r="F36" s="18"/>
      <c r="G36" s="18"/>
      <c r="H36" s="18"/>
      <c r="I36" s="18">
        <v>30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8"/>
    </row>
    <row r="37" spans="1:25" x14ac:dyDescent="0.15">
      <c r="A37" s="103"/>
      <c r="B37" s="17" t="s">
        <v>7</v>
      </c>
      <c r="C37" s="18"/>
      <c r="D37" s="18"/>
      <c r="E37" s="18">
        <v>15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5" ht="11.25" thickBot="1" x14ac:dyDescent="0.2">
      <c r="A38" s="104"/>
      <c r="B38" s="20" t="s">
        <v>5</v>
      </c>
      <c r="C38" s="21">
        <v>70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8"/>
    </row>
    <row r="39" spans="1:25" ht="11.25" customHeight="1" x14ac:dyDescent="0.15">
      <c r="A39" s="102" t="s">
        <v>27</v>
      </c>
      <c r="B39" s="14" t="s">
        <v>58</v>
      </c>
      <c r="C39" s="15"/>
      <c r="D39" s="15">
        <v>3</v>
      </c>
      <c r="E39" s="15"/>
      <c r="F39" s="15"/>
      <c r="G39" s="15">
        <v>70</v>
      </c>
      <c r="H39" s="15">
        <v>40</v>
      </c>
      <c r="I39" s="15"/>
      <c r="J39" s="15"/>
      <c r="K39" s="15"/>
      <c r="L39" s="15">
        <v>10</v>
      </c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8"/>
    </row>
    <row r="40" spans="1:25" x14ac:dyDescent="0.15">
      <c r="A40" s="103"/>
      <c r="B40" s="17" t="s">
        <v>98</v>
      </c>
      <c r="C40" s="18"/>
      <c r="D40" s="18"/>
      <c r="E40" s="18"/>
      <c r="F40" s="18">
        <v>13</v>
      </c>
      <c r="G40" s="18"/>
      <c r="H40" s="18"/>
      <c r="I40" s="18"/>
      <c r="J40" s="18">
        <v>3</v>
      </c>
      <c r="K40" s="18"/>
      <c r="L40" s="18"/>
      <c r="M40" s="18">
        <v>250</v>
      </c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8"/>
    </row>
    <row r="41" spans="1:25" x14ac:dyDescent="0.15">
      <c r="A41" s="103"/>
      <c r="B41" s="17" t="s">
        <v>7</v>
      </c>
      <c r="C41" s="18"/>
      <c r="D41" s="18"/>
      <c r="E41" s="18">
        <v>20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ht="11.25" thickBot="1" x14ac:dyDescent="0.2">
      <c r="A42" s="104"/>
      <c r="B42" s="20" t="s">
        <v>5</v>
      </c>
      <c r="C42" s="21">
        <v>60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8"/>
    </row>
    <row r="43" spans="1:25" ht="11.25" customHeight="1" x14ac:dyDescent="0.15">
      <c r="A43" s="102" t="s">
        <v>31</v>
      </c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2"/>
      <c r="W43" s="52"/>
      <c r="X43" s="52"/>
      <c r="Y43" s="8"/>
    </row>
    <row r="44" spans="1:25" x14ac:dyDescent="0.15">
      <c r="A44" s="103"/>
      <c r="B44" s="5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4"/>
      <c r="W44" s="54"/>
      <c r="X44" s="54"/>
      <c r="Y44" s="8"/>
    </row>
    <row r="45" spans="1:25" x14ac:dyDescent="0.15">
      <c r="A45" s="103"/>
      <c r="B45" s="5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4"/>
      <c r="W45" s="54"/>
      <c r="X45" s="54"/>
      <c r="Y45" s="8"/>
    </row>
    <row r="46" spans="1:25" ht="11.25" thickBot="1" x14ac:dyDescent="0.2">
      <c r="A46" s="105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  <c r="W46" s="57"/>
      <c r="X46" s="57"/>
      <c r="Y46" s="8"/>
    </row>
    <row r="47" spans="1:25" ht="11.25" thickBot="1" x14ac:dyDescent="0.2">
      <c r="A47" s="24">
        <f>SUM(C32)</f>
        <v>1</v>
      </c>
      <c r="B47" s="25" t="s">
        <v>73</v>
      </c>
      <c r="C47" s="26">
        <f>SUM(C35:C38)</f>
        <v>70</v>
      </c>
      <c r="D47" s="26">
        <f t="shared" ref="D47:X47" si="6">SUM(D35:D38)</f>
        <v>0</v>
      </c>
      <c r="E47" s="26">
        <f t="shared" si="6"/>
        <v>15</v>
      </c>
      <c r="F47" s="26">
        <f t="shared" si="6"/>
        <v>0</v>
      </c>
      <c r="G47" s="26">
        <f t="shared" si="6"/>
        <v>0</v>
      </c>
      <c r="H47" s="26">
        <f t="shared" si="6"/>
        <v>0</v>
      </c>
      <c r="I47" s="26">
        <f t="shared" si="6"/>
        <v>30</v>
      </c>
      <c r="J47" s="26">
        <f t="shared" si="6"/>
        <v>0</v>
      </c>
      <c r="K47" s="26">
        <f t="shared" si="6"/>
        <v>70</v>
      </c>
      <c r="L47" s="26">
        <f t="shared" si="6"/>
        <v>0</v>
      </c>
      <c r="M47" s="26">
        <f t="shared" si="6"/>
        <v>0</v>
      </c>
      <c r="N47" s="26">
        <f t="shared" si="6"/>
        <v>0</v>
      </c>
      <c r="O47" s="26">
        <f t="shared" si="6"/>
        <v>0</v>
      </c>
      <c r="P47" s="26">
        <f t="shared" si="6"/>
        <v>0</v>
      </c>
      <c r="Q47" s="26">
        <f t="shared" si="6"/>
        <v>0</v>
      </c>
      <c r="R47" s="26">
        <f t="shared" si="6"/>
        <v>0</v>
      </c>
      <c r="S47" s="26">
        <f t="shared" si="6"/>
        <v>0</v>
      </c>
      <c r="T47" s="26">
        <f t="shared" si="6"/>
        <v>0</v>
      </c>
      <c r="U47" s="26">
        <f t="shared" si="6"/>
        <v>0</v>
      </c>
      <c r="V47" s="26">
        <f t="shared" si="6"/>
        <v>0</v>
      </c>
      <c r="W47" s="26">
        <f t="shared" si="6"/>
        <v>0</v>
      </c>
      <c r="X47" s="26">
        <f t="shared" si="6"/>
        <v>0</v>
      </c>
      <c r="Y47" s="8"/>
    </row>
    <row r="48" spans="1:25" x14ac:dyDescent="0.15">
      <c r="A48" s="27"/>
      <c r="B48" s="28" t="s">
        <v>74</v>
      </c>
      <c r="C48" s="29">
        <f>SUM(A47*C47)/1000</f>
        <v>7.0000000000000007E-2</v>
      </c>
      <c r="D48" s="29">
        <f>+(A47*D47)/1000</f>
        <v>0</v>
      </c>
      <c r="E48" s="29">
        <f>+(A47*E47)/1000</f>
        <v>1.4999999999999999E-2</v>
      </c>
      <c r="F48" s="29">
        <f>+(A47*F47)/1000</f>
        <v>0</v>
      </c>
      <c r="G48" s="29">
        <f>+(A47*G47)/1000</f>
        <v>0</v>
      </c>
      <c r="H48" s="29">
        <f>+(A47*H47)/1000</f>
        <v>0</v>
      </c>
      <c r="I48" s="29">
        <f>+(A47*I47)/1000</f>
        <v>0.03</v>
      </c>
      <c r="J48" s="29">
        <f>+(A47*J47)/1000</f>
        <v>0</v>
      </c>
      <c r="K48" s="29">
        <f>+(A47*K47)/1000</f>
        <v>7.0000000000000007E-2</v>
      </c>
      <c r="L48" s="29">
        <f>+(A47*L47)/1000</f>
        <v>0</v>
      </c>
      <c r="M48" s="29">
        <f>+(A47*M47)/1000</f>
        <v>0</v>
      </c>
      <c r="N48" s="29">
        <f>+(A47*N47)/1000</f>
        <v>0</v>
      </c>
      <c r="O48" s="29">
        <f>+(A47*O47)</f>
        <v>0</v>
      </c>
      <c r="P48" s="29">
        <f>+(A47*P47)/1000</f>
        <v>0</v>
      </c>
      <c r="Q48" s="29">
        <f>+(A47*Q47)/1000</f>
        <v>0</v>
      </c>
      <c r="R48" s="29">
        <f>+(A47*R47)/1000</f>
        <v>0</v>
      </c>
      <c r="S48" s="29">
        <f>+(A47*S47)/1000</f>
        <v>0</v>
      </c>
      <c r="T48" s="29">
        <f>+(A47*T47)/1000</f>
        <v>0</v>
      </c>
      <c r="U48" s="29">
        <f>+(A47*U47)/1000</f>
        <v>0</v>
      </c>
      <c r="V48" s="29">
        <f>+(A47*V47)/1000</f>
        <v>0</v>
      </c>
      <c r="W48" s="29">
        <f>+(A47*W47)/1000</f>
        <v>0</v>
      </c>
      <c r="X48" s="29">
        <f>+(A47*X47)/1000</f>
        <v>0</v>
      </c>
      <c r="Y48" s="8"/>
    </row>
    <row r="49" spans="1:25" x14ac:dyDescent="0.15">
      <c r="A49" s="24">
        <f>SUM(D32)</f>
        <v>1</v>
      </c>
      <c r="B49" s="28" t="s">
        <v>75</v>
      </c>
      <c r="C49" s="30">
        <f>SUM(C39:C42)</f>
        <v>60</v>
      </c>
      <c r="D49" s="30">
        <f t="shared" ref="D49:X49" si="7">SUM(D39:D42)</f>
        <v>3</v>
      </c>
      <c r="E49" s="30">
        <f t="shared" si="7"/>
        <v>20</v>
      </c>
      <c r="F49" s="30">
        <f t="shared" si="7"/>
        <v>13</v>
      </c>
      <c r="G49" s="30">
        <f t="shared" si="7"/>
        <v>70</v>
      </c>
      <c r="H49" s="30">
        <f t="shared" si="7"/>
        <v>40</v>
      </c>
      <c r="I49" s="30">
        <f t="shared" si="7"/>
        <v>0</v>
      </c>
      <c r="J49" s="30">
        <f t="shared" si="7"/>
        <v>3</v>
      </c>
      <c r="K49" s="30">
        <f t="shared" si="7"/>
        <v>0</v>
      </c>
      <c r="L49" s="30">
        <f t="shared" si="7"/>
        <v>10</v>
      </c>
      <c r="M49" s="30">
        <f t="shared" si="7"/>
        <v>250</v>
      </c>
      <c r="N49" s="30">
        <f t="shared" si="7"/>
        <v>0</v>
      </c>
      <c r="O49" s="30">
        <f t="shared" si="7"/>
        <v>0</v>
      </c>
      <c r="P49" s="30">
        <f t="shared" si="7"/>
        <v>0</v>
      </c>
      <c r="Q49" s="30">
        <f t="shared" si="7"/>
        <v>0</v>
      </c>
      <c r="R49" s="30">
        <f t="shared" si="7"/>
        <v>0</v>
      </c>
      <c r="S49" s="30">
        <f t="shared" si="7"/>
        <v>0</v>
      </c>
      <c r="T49" s="30">
        <f t="shared" si="7"/>
        <v>0</v>
      </c>
      <c r="U49" s="30">
        <f t="shared" si="7"/>
        <v>0</v>
      </c>
      <c r="V49" s="30">
        <f t="shared" si="7"/>
        <v>0</v>
      </c>
      <c r="W49" s="30">
        <f t="shared" si="7"/>
        <v>0</v>
      </c>
      <c r="X49" s="30">
        <f t="shared" si="7"/>
        <v>0</v>
      </c>
      <c r="Y49" s="8"/>
    </row>
    <row r="50" spans="1:25" ht="11.25" thickBot="1" x14ac:dyDescent="0.2">
      <c r="A50" s="31"/>
      <c r="B50" s="32" t="s">
        <v>76</v>
      </c>
      <c r="C50" s="33">
        <f>SUM(A49*C49)/1000</f>
        <v>0.06</v>
      </c>
      <c r="D50" s="33">
        <f>+(A49*D49)/1000</f>
        <v>3.0000000000000001E-3</v>
      </c>
      <c r="E50" s="33">
        <f>+(A49*E49)/1000</f>
        <v>0.02</v>
      </c>
      <c r="F50" s="33">
        <f>+(A49*F49)/1000</f>
        <v>1.2999999999999999E-2</v>
      </c>
      <c r="G50" s="33">
        <f>+(A49*G49)/1000</f>
        <v>7.0000000000000007E-2</v>
      </c>
      <c r="H50" s="33">
        <f>+(A49*H49)/1000</f>
        <v>0.04</v>
      </c>
      <c r="I50" s="33">
        <f>+(A49*I49)/1000</f>
        <v>0</v>
      </c>
      <c r="J50" s="33">
        <f>+(A49*J49)/1000</f>
        <v>3.0000000000000001E-3</v>
      </c>
      <c r="K50" s="33">
        <f>+(A49*K49)/1000</f>
        <v>0</v>
      </c>
      <c r="L50" s="33">
        <f>+(A49*L49)/1000</f>
        <v>0.01</v>
      </c>
      <c r="M50" s="33">
        <f>+(A49*M49)/1000</f>
        <v>0.25</v>
      </c>
      <c r="N50" s="33">
        <f>+(A49*N49)/1000</f>
        <v>0</v>
      </c>
      <c r="O50" s="33">
        <f>+(A49*O49)/1000</f>
        <v>0</v>
      </c>
      <c r="P50" s="33">
        <f>+(A49*P49)/1000</f>
        <v>0</v>
      </c>
      <c r="Q50" s="33">
        <f>+(A49*Q49)/1000</f>
        <v>0</v>
      </c>
      <c r="R50" s="33">
        <f>+(A49*R49)/1000</f>
        <v>0</v>
      </c>
      <c r="S50" s="33">
        <f>+(A49*S49)/1000</f>
        <v>0</v>
      </c>
      <c r="T50" s="33">
        <f>+(A49*T49)/1000</f>
        <v>0</v>
      </c>
      <c r="U50" s="33">
        <f>+(A49*U49)/1000</f>
        <v>0</v>
      </c>
      <c r="V50" s="34">
        <f>+(A49*V49)/1000</f>
        <v>0</v>
      </c>
      <c r="W50" s="34">
        <f>+(A49*W49)/1000</f>
        <v>0</v>
      </c>
      <c r="X50" s="34">
        <f>+(A49*X49)/1000</f>
        <v>0</v>
      </c>
      <c r="Y50" s="8"/>
    </row>
    <row r="51" spans="1:25" x14ac:dyDescent="0.15">
      <c r="A51" s="106" t="s">
        <v>39</v>
      </c>
      <c r="B51" s="107"/>
      <c r="C51" s="35">
        <f>+C50+C48</f>
        <v>0.13</v>
      </c>
      <c r="D51" s="35">
        <f t="shared" ref="D51:X51" si="8">+D50+D48</f>
        <v>3.0000000000000001E-3</v>
      </c>
      <c r="E51" s="35">
        <f t="shared" si="8"/>
        <v>3.5000000000000003E-2</v>
      </c>
      <c r="F51" s="35">
        <f t="shared" si="8"/>
        <v>1.2999999999999999E-2</v>
      </c>
      <c r="G51" s="35">
        <f t="shared" si="8"/>
        <v>7.0000000000000007E-2</v>
      </c>
      <c r="H51" s="35">
        <f t="shared" si="8"/>
        <v>0.04</v>
      </c>
      <c r="I51" s="35">
        <f t="shared" si="8"/>
        <v>0.03</v>
      </c>
      <c r="J51" s="35">
        <f t="shared" si="8"/>
        <v>3.0000000000000001E-3</v>
      </c>
      <c r="K51" s="35">
        <f t="shared" si="8"/>
        <v>7.0000000000000007E-2</v>
      </c>
      <c r="L51" s="35">
        <f t="shared" si="8"/>
        <v>0.01</v>
      </c>
      <c r="M51" s="35">
        <f t="shared" si="8"/>
        <v>0.25</v>
      </c>
      <c r="N51" s="35">
        <f t="shared" si="8"/>
        <v>0</v>
      </c>
      <c r="O51" s="35">
        <f t="shared" si="8"/>
        <v>0</v>
      </c>
      <c r="P51" s="35">
        <f t="shared" si="8"/>
        <v>0</v>
      </c>
      <c r="Q51" s="35">
        <f t="shared" si="8"/>
        <v>0</v>
      </c>
      <c r="R51" s="35">
        <f t="shared" si="8"/>
        <v>0</v>
      </c>
      <c r="S51" s="35">
        <f t="shared" si="8"/>
        <v>0</v>
      </c>
      <c r="T51" s="35">
        <f t="shared" si="8"/>
        <v>0</v>
      </c>
      <c r="U51" s="35">
        <f t="shared" si="8"/>
        <v>0</v>
      </c>
      <c r="V51" s="36">
        <f t="shared" si="8"/>
        <v>0</v>
      </c>
      <c r="W51" s="36">
        <f t="shared" si="8"/>
        <v>0</v>
      </c>
      <c r="X51" s="36">
        <f t="shared" si="8"/>
        <v>0</v>
      </c>
      <c r="Y51" s="8"/>
    </row>
    <row r="52" spans="1:25" x14ac:dyDescent="0.15">
      <c r="A52" s="99" t="s">
        <v>40</v>
      </c>
      <c r="B52" s="101"/>
      <c r="C52" s="37">
        <v>300</v>
      </c>
      <c r="D52" s="37">
        <v>900</v>
      </c>
      <c r="E52" s="37">
        <v>2250</v>
      </c>
      <c r="F52" s="38">
        <v>3090</v>
      </c>
      <c r="G52" s="37">
        <v>250</v>
      </c>
      <c r="H52" s="37">
        <v>200</v>
      </c>
      <c r="I52" s="37">
        <v>1750</v>
      </c>
      <c r="J52" s="37">
        <v>147</v>
      </c>
      <c r="K52" s="37">
        <v>350</v>
      </c>
      <c r="L52" s="37">
        <v>300</v>
      </c>
      <c r="M52" s="37">
        <v>175</v>
      </c>
      <c r="N52" s="37"/>
      <c r="O52" s="37"/>
      <c r="P52" s="37"/>
      <c r="Q52" s="37"/>
      <c r="R52" s="37"/>
      <c r="S52" s="37"/>
      <c r="T52" s="37"/>
      <c r="U52" s="37"/>
      <c r="V52" s="38"/>
      <c r="W52" s="38"/>
      <c r="X52" s="38"/>
      <c r="Y52" s="8"/>
    </row>
    <row r="53" spans="1:25" x14ac:dyDescent="0.15">
      <c r="A53" s="40">
        <f>SUM(A47)</f>
        <v>1</v>
      </c>
      <c r="B53" s="41" t="s">
        <v>41</v>
      </c>
      <c r="C53" s="42">
        <f>SUM(C48*C52)</f>
        <v>21.000000000000004</v>
      </c>
      <c r="D53" s="42">
        <f>SUM(D48*D52)</f>
        <v>0</v>
      </c>
      <c r="E53" s="42">
        <f t="shared" ref="E53:X53" si="9">SUM(E48*E52)</f>
        <v>33.75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52.5</v>
      </c>
      <c r="J53" s="42">
        <f t="shared" si="9"/>
        <v>0</v>
      </c>
      <c r="K53" s="42">
        <f t="shared" si="9"/>
        <v>24.500000000000004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131.75</v>
      </c>
    </row>
    <row r="54" spans="1:25" x14ac:dyDescent="0.15">
      <c r="A54" s="40">
        <f>SUM(A49)</f>
        <v>1</v>
      </c>
      <c r="B54" s="41" t="s">
        <v>41</v>
      </c>
      <c r="C54" s="42">
        <f>SUM(C50*C52)</f>
        <v>18</v>
      </c>
      <c r="D54" s="42">
        <f>SUM(D50*D52)</f>
        <v>2.7</v>
      </c>
      <c r="E54" s="42">
        <f t="shared" ref="E54:X54" si="10">SUM(E50*E52)</f>
        <v>45</v>
      </c>
      <c r="F54" s="42">
        <f t="shared" si="10"/>
        <v>40.17</v>
      </c>
      <c r="G54" s="42">
        <f t="shared" si="10"/>
        <v>17.5</v>
      </c>
      <c r="H54" s="42">
        <f t="shared" si="10"/>
        <v>8</v>
      </c>
      <c r="I54" s="42">
        <f t="shared" si="10"/>
        <v>0</v>
      </c>
      <c r="J54" s="42">
        <f t="shared" si="10"/>
        <v>0.441</v>
      </c>
      <c r="K54" s="42">
        <f t="shared" si="10"/>
        <v>0</v>
      </c>
      <c r="L54" s="42">
        <f t="shared" si="10"/>
        <v>3</v>
      </c>
      <c r="M54" s="42">
        <f t="shared" si="10"/>
        <v>43.75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178.56100000000001</v>
      </c>
    </row>
    <row r="55" spans="1:25" x14ac:dyDescent="0.15">
      <c r="A55" s="108" t="s">
        <v>42</v>
      </c>
      <c r="B55" s="109"/>
      <c r="C55" s="44">
        <f>SUM(C53:C54)</f>
        <v>39</v>
      </c>
      <c r="D55" s="44">
        <f t="shared" ref="D55:X55" si="11">+D51*D52</f>
        <v>2.7</v>
      </c>
      <c r="E55" s="44">
        <f t="shared" si="11"/>
        <v>78.750000000000014</v>
      </c>
      <c r="F55" s="44">
        <f t="shared" si="11"/>
        <v>40.17</v>
      </c>
      <c r="G55" s="44">
        <f t="shared" si="11"/>
        <v>17.5</v>
      </c>
      <c r="H55" s="44">
        <f t="shared" si="11"/>
        <v>8</v>
      </c>
      <c r="I55" s="44">
        <f t="shared" si="11"/>
        <v>52.5</v>
      </c>
      <c r="J55" s="44">
        <f t="shared" si="11"/>
        <v>0.441</v>
      </c>
      <c r="K55" s="44">
        <f t="shared" si="11"/>
        <v>24.500000000000004</v>
      </c>
      <c r="L55" s="44">
        <f t="shared" si="11"/>
        <v>3</v>
      </c>
      <c r="M55" s="44">
        <f t="shared" si="11"/>
        <v>43.75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58">
        <f t="shared" si="11"/>
        <v>0</v>
      </c>
      <c r="W55" s="58">
        <f t="shared" si="11"/>
        <v>0</v>
      </c>
      <c r="X55" s="58">
        <f t="shared" si="11"/>
        <v>0</v>
      </c>
      <c r="Y55" s="43">
        <f>SUM(C55:X55)</f>
        <v>310.31100000000004</v>
      </c>
    </row>
    <row r="56" spans="1:25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6"/>
    </row>
    <row r="57" spans="1:25" x14ac:dyDescent="0.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6"/>
    </row>
    <row r="58" spans="1:25" x14ac:dyDescent="0.15">
      <c r="A58" s="110" t="s">
        <v>43</v>
      </c>
      <c r="B58" s="110"/>
      <c r="C58" s="49"/>
      <c r="H58" s="110" t="s">
        <v>44</v>
      </c>
      <c r="I58" s="110"/>
      <c r="J58" s="110"/>
      <c r="K58" s="110"/>
      <c r="P58" s="110" t="s">
        <v>45</v>
      </c>
      <c r="Q58" s="110"/>
      <c r="R58" s="110"/>
      <c r="S58" s="110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62"/>
  <sheetViews>
    <sheetView workbookViewId="0">
      <selection activeCell="Y36" sqref="Y36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5.425781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3" spans="1:25" x14ac:dyDescent="0.15">
      <c r="B3" s="92" t="s">
        <v>0</v>
      </c>
      <c r="C3" s="92"/>
      <c r="D3" s="92"/>
      <c r="E3" s="92"/>
      <c r="F3" s="92"/>
      <c r="G3" s="92"/>
      <c r="H3" s="92"/>
      <c r="I3" s="92"/>
      <c r="J3" s="92"/>
      <c r="L3" s="2"/>
      <c r="M3" s="93" t="s">
        <v>142</v>
      </c>
      <c r="N3" s="93"/>
      <c r="O3" s="93"/>
      <c r="P3" s="93"/>
      <c r="Q3" s="93"/>
      <c r="R3" s="93" t="s">
        <v>2</v>
      </c>
      <c r="S3" s="93"/>
      <c r="T3" s="93"/>
      <c r="U3" s="93"/>
      <c r="V3" s="93"/>
    </row>
    <row r="4" spans="1:25" x14ac:dyDescent="0.15">
      <c r="B4" s="3" t="s">
        <v>3</v>
      </c>
      <c r="C4" s="4">
        <v>1</v>
      </c>
      <c r="D4" s="4">
        <v>1</v>
      </c>
      <c r="E4" s="5"/>
      <c r="F4" s="5"/>
      <c r="G4" s="5"/>
      <c r="H4" s="5"/>
      <c r="I4" s="5"/>
      <c r="J4" s="5"/>
      <c r="P4" s="94">
        <v>44833</v>
      </c>
      <c r="Q4" s="94"/>
      <c r="R4" s="94"/>
      <c r="S4" s="94"/>
      <c r="T4" s="5"/>
      <c r="U4" s="5"/>
      <c r="V4" s="5"/>
    </row>
    <row r="5" spans="1:25" x14ac:dyDescent="0.15">
      <c r="A5" s="95"/>
      <c r="B5" s="96"/>
      <c r="C5" s="99" t="s">
        <v>4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1"/>
      <c r="W5" s="7"/>
      <c r="X5" s="7"/>
      <c r="Y5" s="8"/>
    </row>
    <row r="6" spans="1:25" ht="57.75" thickBot="1" x14ac:dyDescent="0.2">
      <c r="A6" s="97"/>
      <c r="B6" s="98"/>
      <c r="C6" s="9" t="s">
        <v>5</v>
      </c>
      <c r="D6" s="10" t="s">
        <v>6</v>
      </c>
      <c r="E6" s="11" t="s">
        <v>7</v>
      </c>
      <c r="F6" s="11" t="s">
        <v>8</v>
      </c>
      <c r="G6" s="11" t="s">
        <v>17</v>
      </c>
      <c r="H6" s="11" t="s">
        <v>13</v>
      </c>
      <c r="I6" s="12" t="s">
        <v>48</v>
      </c>
      <c r="J6" s="11" t="s">
        <v>15</v>
      </c>
      <c r="K6" s="11" t="s">
        <v>11</v>
      </c>
      <c r="L6" s="11" t="s">
        <v>77</v>
      </c>
      <c r="M6" s="11" t="s">
        <v>19</v>
      </c>
      <c r="N6" s="12" t="s">
        <v>20</v>
      </c>
      <c r="O6" s="11" t="s">
        <v>113</v>
      </c>
      <c r="P6" s="11" t="s">
        <v>100</v>
      </c>
      <c r="Q6" s="11" t="s">
        <v>22</v>
      </c>
      <c r="R6" s="11"/>
      <c r="S6" s="11"/>
      <c r="T6" s="11"/>
      <c r="U6" s="12"/>
      <c r="V6" s="13"/>
      <c r="W6" s="10"/>
      <c r="X6" s="10"/>
      <c r="Y6" s="8"/>
    </row>
    <row r="7" spans="1:25" x14ac:dyDescent="0.15">
      <c r="A7" s="102" t="s">
        <v>25</v>
      </c>
      <c r="B7" s="14" t="s">
        <v>91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v>60</v>
      </c>
      <c r="Q7" s="15">
        <v>70</v>
      </c>
      <c r="R7" s="15"/>
      <c r="S7" s="15"/>
      <c r="T7" s="15"/>
      <c r="U7" s="15"/>
      <c r="V7" s="16"/>
      <c r="W7" s="16"/>
      <c r="X7" s="16"/>
      <c r="Y7" s="8"/>
    </row>
    <row r="8" spans="1:25" x14ac:dyDescent="0.15">
      <c r="A8" s="103"/>
      <c r="B8" s="17" t="s">
        <v>138</v>
      </c>
      <c r="C8" s="18"/>
      <c r="D8" s="18">
        <v>5</v>
      </c>
      <c r="E8" s="18"/>
      <c r="F8" s="18"/>
      <c r="G8" s="18"/>
      <c r="H8" s="18"/>
      <c r="I8" s="18">
        <v>35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/>
      <c r="W8" s="19"/>
      <c r="X8" s="19"/>
      <c r="Y8" s="8"/>
    </row>
    <row r="9" spans="1:25" x14ac:dyDescent="0.15">
      <c r="A9" s="103"/>
      <c r="B9" s="17" t="s">
        <v>103</v>
      </c>
      <c r="C9" s="18"/>
      <c r="D9" s="18"/>
      <c r="E9" s="18">
        <v>7</v>
      </c>
      <c r="F9" s="18"/>
      <c r="G9" s="18">
        <v>50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19"/>
      <c r="X9" s="19"/>
      <c r="Y9" s="8"/>
    </row>
    <row r="10" spans="1:25" ht="11.25" thickBot="1" x14ac:dyDescent="0.2">
      <c r="A10" s="104"/>
      <c r="B10" s="20" t="s">
        <v>5</v>
      </c>
      <c r="C10" s="21">
        <v>40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2"/>
      <c r="W10" s="22"/>
      <c r="X10" s="22"/>
      <c r="Y10" s="8"/>
    </row>
    <row r="11" spans="1:25" x14ac:dyDescent="0.15">
      <c r="A11" s="102" t="s">
        <v>27</v>
      </c>
      <c r="B11" s="14" t="s">
        <v>87</v>
      </c>
      <c r="C11" s="15"/>
      <c r="D11" s="15"/>
      <c r="E11" s="15"/>
      <c r="F11" s="15"/>
      <c r="G11" s="15">
        <v>50</v>
      </c>
      <c r="H11" s="15"/>
      <c r="I11" s="15"/>
      <c r="J11" s="15">
        <v>40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6"/>
      <c r="X11" s="16"/>
      <c r="Y11" s="8"/>
    </row>
    <row r="12" spans="1:25" x14ac:dyDescent="0.15">
      <c r="A12" s="103"/>
      <c r="B12" s="23" t="s">
        <v>98</v>
      </c>
      <c r="C12" s="18"/>
      <c r="D12" s="18">
        <v>15</v>
      </c>
      <c r="E12" s="18"/>
      <c r="F12" s="18"/>
      <c r="G12" s="18"/>
      <c r="H12" s="18"/>
      <c r="I12" s="18"/>
      <c r="J12" s="18"/>
      <c r="K12" s="18">
        <v>250</v>
      </c>
      <c r="L12" s="18"/>
      <c r="M12" s="18"/>
      <c r="N12" s="18">
        <v>5</v>
      </c>
      <c r="O12" s="18"/>
      <c r="P12" s="18"/>
      <c r="Q12" s="18"/>
      <c r="R12" s="18"/>
      <c r="S12" s="18"/>
      <c r="T12" s="18"/>
      <c r="U12" s="18"/>
      <c r="V12" s="19"/>
      <c r="W12" s="19"/>
      <c r="X12" s="19"/>
      <c r="Y12" s="8"/>
    </row>
    <row r="13" spans="1:25" x14ac:dyDescent="0.15">
      <c r="A13" s="103"/>
      <c r="B13" s="23" t="s">
        <v>82</v>
      </c>
      <c r="C13" s="18"/>
      <c r="D13" s="18"/>
      <c r="E13" s="18"/>
      <c r="F13" s="18"/>
      <c r="G13" s="18"/>
      <c r="H13" s="18"/>
      <c r="I13" s="18"/>
      <c r="J13" s="18"/>
      <c r="K13" s="18"/>
      <c r="L13" s="18">
        <v>50</v>
      </c>
      <c r="M13" s="18"/>
      <c r="N13" s="18"/>
      <c r="O13" s="18"/>
      <c r="P13" s="18"/>
      <c r="Q13" s="18"/>
      <c r="R13" s="18"/>
      <c r="S13" s="18"/>
      <c r="T13" s="18"/>
      <c r="U13" s="18"/>
      <c r="V13" s="19"/>
      <c r="W13" s="19"/>
      <c r="X13" s="19"/>
      <c r="Y13" s="8"/>
    </row>
    <row r="14" spans="1:25" ht="11.25" thickBot="1" x14ac:dyDescent="0.2">
      <c r="A14" s="104"/>
      <c r="B14" s="20" t="s">
        <v>5</v>
      </c>
      <c r="C14" s="21">
        <v>40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2"/>
      <c r="X14" s="22"/>
      <c r="Y14" s="8"/>
    </row>
    <row r="15" spans="1:25" x14ac:dyDescent="0.15">
      <c r="A15" s="102" t="s">
        <v>31</v>
      </c>
      <c r="B15" s="14" t="s">
        <v>140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100</v>
      </c>
      <c r="N15" s="15"/>
      <c r="O15" s="15"/>
      <c r="P15" s="15"/>
      <c r="Q15" s="15"/>
      <c r="R15" s="15"/>
      <c r="S15" s="15"/>
      <c r="T15" s="15"/>
      <c r="U15" s="15"/>
      <c r="V15" s="16"/>
      <c r="W15" s="16"/>
      <c r="X15" s="16"/>
      <c r="Y15" s="8"/>
    </row>
    <row r="16" spans="1:25" x14ac:dyDescent="0.15">
      <c r="A16" s="103"/>
      <c r="B16" s="17" t="s">
        <v>113</v>
      </c>
      <c r="C16" s="18"/>
      <c r="D16" s="18" t="s">
        <v>104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>
        <v>40</v>
      </c>
      <c r="P16" s="18"/>
      <c r="Q16" s="18"/>
      <c r="R16" s="18"/>
      <c r="S16" s="18"/>
      <c r="T16" s="18"/>
      <c r="U16" s="18"/>
      <c r="V16" s="19"/>
      <c r="W16" s="19"/>
      <c r="X16" s="19"/>
      <c r="Y16" s="8"/>
    </row>
    <row r="17" spans="1:28" x14ac:dyDescent="0.15">
      <c r="A17" s="103"/>
      <c r="B17" s="17" t="s">
        <v>7</v>
      </c>
      <c r="C17" s="18"/>
      <c r="D17" s="18"/>
      <c r="E17" s="18">
        <v>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9"/>
      <c r="X17" s="19"/>
      <c r="Y17" s="8"/>
    </row>
    <row r="18" spans="1:28" ht="11.25" thickBot="1" x14ac:dyDescent="0.2">
      <c r="A18" s="105"/>
      <c r="B18" s="20" t="s">
        <v>5</v>
      </c>
      <c r="C18" s="21">
        <v>30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8"/>
    </row>
    <row r="19" spans="1:28" ht="11.25" thickBot="1" x14ac:dyDescent="0.2">
      <c r="A19" s="24">
        <f>SUM(C4)</f>
        <v>1</v>
      </c>
      <c r="B19" s="25" t="s">
        <v>35</v>
      </c>
      <c r="C19" s="26">
        <f t="shared" ref="C19:X19" si="0">SUM(C7:C14)</f>
        <v>80</v>
      </c>
      <c r="D19" s="26">
        <f t="shared" si="0"/>
        <v>20</v>
      </c>
      <c r="E19" s="26">
        <f t="shared" si="0"/>
        <v>7</v>
      </c>
      <c r="F19" s="26">
        <f t="shared" si="0"/>
        <v>0</v>
      </c>
      <c r="G19" s="26">
        <f t="shared" si="0"/>
        <v>100</v>
      </c>
      <c r="H19" s="26">
        <f t="shared" si="0"/>
        <v>0</v>
      </c>
      <c r="I19" s="26">
        <f t="shared" si="0"/>
        <v>35</v>
      </c>
      <c r="J19" s="26">
        <f t="shared" si="0"/>
        <v>40</v>
      </c>
      <c r="K19" s="26">
        <f t="shared" si="0"/>
        <v>250</v>
      </c>
      <c r="L19" s="26">
        <f t="shared" si="0"/>
        <v>50</v>
      </c>
      <c r="M19" s="26">
        <f t="shared" si="0"/>
        <v>0</v>
      </c>
      <c r="N19" s="26">
        <f t="shared" si="0"/>
        <v>5</v>
      </c>
      <c r="O19" s="26">
        <f t="shared" si="0"/>
        <v>0</v>
      </c>
      <c r="P19" s="26">
        <f t="shared" si="0"/>
        <v>60</v>
      </c>
      <c r="Q19" s="26">
        <f t="shared" si="0"/>
        <v>70</v>
      </c>
      <c r="R19" s="26">
        <f t="shared" si="0"/>
        <v>0</v>
      </c>
      <c r="S19" s="26">
        <f t="shared" si="0"/>
        <v>0</v>
      </c>
      <c r="T19" s="26">
        <f t="shared" si="0"/>
        <v>0</v>
      </c>
      <c r="U19" s="26">
        <f t="shared" si="0"/>
        <v>0</v>
      </c>
      <c r="V19" s="26">
        <f t="shared" si="0"/>
        <v>0</v>
      </c>
      <c r="W19" s="26">
        <f t="shared" si="0"/>
        <v>0</v>
      </c>
      <c r="X19" s="26">
        <f t="shared" si="0"/>
        <v>0</v>
      </c>
      <c r="Y19" s="8"/>
    </row>
    <row r="20" spans="1:28" x14ac:dyDescent="0.15">
      <c r="A20" s="27"/>
      <c r="B20" s="28" t="s">
        <v>36</v>
      </c>
      <c r="C20" s="29">
        <f>SUM(A19*C19)/1000</f>
        <v>0.08</v>
      </c>
      <c r="D20" s="29">
        <f>+(A19*D19)/1000</f>
        <v>0.02</v>
      </c>
      <c r="E20" s="29">
        <f>+(A19*E19)/1000</f>
        <v>7.0000000000000001E-3</v>
      </c>
      <c r="F20" s="29">
        <f>+(A19*F19)/1000</f>
        <v>0</v>
      </c>
      <c r="G20" s="29">
        <f>+(A19*G19)/1000</f>
        <v>0.1</v>
      </c>
      <c r="H20" s="29">
        <f>+(A19*H19)</f>
        <v>0</v>
      </c>
      <c r="I20" s="29">
        <f>+(A19*I19)/1000</f>
        <v>3.5000000000000003E-2</v>
      </c>
      <c r="J20" s="29">
        <f>+(A19*J19)/1000</f>
        <v>0.04</v>
      </c>
      <c r="K20" s="29">
        <f>+(A19*K19)/1000</f>
        <v>0.25</v>
      </c>
      <c r="L20" s="29">
        <f>+(A19*L19)/1000</f>
        <v>0.05</v>
      </c>
      <c r="M20" s="29">
        <f>+(A19*M19)/1000</f>
        <v>0</v>
      </c>
      <c r="N20" s="29">
        <f>+(A19*N19)/1000</f>
        <v>5.0000000000000001E-3</v>
      </c>
      <c r="O20" s="29">
        <f>+(A19*O19)/1000</f>
        <v>0</v>
      </c>
      <c r="P20" s="29">
        <f>+(A19*P19)/1000</f>
        <v>0.06</v>
      </c>
      <c r="Q20" s="29">
        <f>+(A19*Q19)/1000</f>
        <v>7.0000000000000007E-2</v>
      </c>
      <c r="R20" s="29">
        <f>+(A19*R19)/1000</f>
        <v>0</v>
      </c>
      <c r="S20" s="29">
        <f>+(A19*S19)/1000</f>
        <v>0</v>
      </c>
      <c r="T20" s="29">
        <f>+(A19*T19)/1000</f>
        <v>0</v>
      </c>
      <c r="U20" s="29">
        <f>+(A19*U19)/1000</f>
        <v>0</v>
      </c>
      <c r="V20" s="29">
        <f>+(A19*V19)/1000</f>
        <v>0</v>
      </c>
      <c r="W20" s="29">
        <f>+(A19*W19)/1000</f>
        <v>0</v>
      </c>
      <c r="X20" s="29">
        <f>+(A19*X19)/1000</f>
        <v>0</v>
      </c>
      <c r="Y20" s="8"/>
    </row>
    <row r="21" spans="1:28" x14ac:dyDescent="0.15">
      <c r="A21" s="24">
        <f>SUM(D4)</f>
        <v>1</v>
      </c>
      <c r="B21" s="28" t="s">
        <v>37</v>
      </c>
      <c r="C21" s="30">
        <f t="shared" ref="C21:X21" si="1">SUM(C15:C18)</f>
        <v>30</v>
      </c>
      <c r="D21" s="30">
        <f t="shared" si="1"/>
        <v>0</v>
      </c>
      <c r="E21" s="30">
        <f t="shared" si="1"/>
        <v>7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0">
        <f t="shared" si="1"/>
        <v>0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100</v>
      </c>
      <c r="N21" s="30">
        <f t="shared" si="1"/>
        <v>0</v>
      </c>
      <c r="O21" s="30">
        <f t="shared" si="1"/>
        <v>40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8"/>
    </row>
    <row r="22" spans="1:28" ht="11.25" thickBot="1" x14ac:dyDescent="0.2">
      <c r="A22" s="31"/>
      <c r="B22" s="32" t="s">
        <v>38</v>
      </c>
      <c r="C22" s="33">
        <f>SUM(A21*C21)/1000</f>
        <v>0.03</v>
      </c>
      <c r="D22" s="33">
        <f>+(A21*D21)/1000</f>
        <v>0</v>
      </c>
      <c r="E22" s="33">
        <f>+(A21*E21)/1000</f>
        <v>7.0000000000000001E-3</v>
      </c>
      <c r="F22" s="33">
        <f>+(A21*F21)/1000</f>
        <v>0</v>
      </c>
      <c r="G22" s="33">
        <f>+(A21*G21)/1000</f>
        <v>0</v>
      </c>
      <c r="H22" s="33">
        <f>+(A21*H21)</f>
        <v>0</v>
      </c>
      <c r="I22" s="33">
        <f>+(A21*I21)/1000</f>
        <v>0</v>
      </c>
      <c r="J22" s="33">
        <f>+(A21*J21)/1000</f>
        <v>0</v>
      </c>
      <c r="K22" s="33">
        <f>+(A21*K21)/1000</f>
        <v>0</v>
      </c>
      <c r="L22" s="33">
        <f>+(A21*L21)/1000</f>
        <v>0</v>
      </c>
      <c r="M22" s="33">
        <f>+(A21*M21)/1000</f>
        <v>0.1</v>
      </c>
      <c r="N22" s="33">
        <f>+(A21*N21)/1000</f>
        <v>0</v>
      </c>
      <c r="O22" s="33">
        <f>+(A21*O21)/1000</f>
        <v>0.04</v>
      </c>
      <c r="P22" s="33">
        <f>+(A21*P21)/1000</f>
        <v>0</v>
      </c>
      <c r="Q22" s="33">
        <f>+(A21*Q21)/1000</f>
        <v>0</v>
      </c>
      <c r="R22" s="33">
        <f>+(A21*R21)/1000</f>
        <v>0</v>
      </c>
      <c r="S22" s="33">
        <f>+(A21*S21)</f>
        <v>0</v>
      </c>
      <c r="T22" s="33">
        <f>+(A21*T21)/1000</f>
        <v>0</v>
      </c>
      <c r="U22" s="33">
        <f>+(A21*U21)/1000</f>
        <v>0</v>
      </c>
      <c r="V22" s="33">
        <f>+(A21*V21)/1000</f>
        <v>0</v>
      </c>
      <c r="W22" s="34">
        <f>+(A21*W21)/1000</f>
        <v>0</v>
      </c>
      <c r="X22" s="34">
        <f>+(A21*X21)/1000</f>
        <v>0</v>
      </c>
      <c r="Y22" s="8"/>
    </row>
    <row r="23" spans="1:28" x14ac:dyDescent="0.15">
      <c r="A23" s="106" t="s">
        <v>39</v>
      </c>
      <c r="B23" s="107"/>
      <c r="C23" s="35">
        <f t="shared" ref="C23:X23" si="2">+C22+C20</f>
        <v>0.11</v>
      </c>
      <c r="D23" s="35">
        <f t="shared" si="2"/>
        <v>0.02</v>
      </c>
      <c r="E23" s="35">
        <f t="shared" si="2"/>
        <v>1.4E-2</v>
      </c>
      <c r="F23" s="35">
        <f t="shared" si="2"/>
        <v>0</v>
      </c>
      <c r="G23" s="35">
        <f t="shared" si="2"/>
        <v>0.1</v>
      </c>
      <c r="H23" s="35">
        <f t="shared" si="2"/>
        <v>0</v>
      </c>
      <c r="I23" s="35">
        <v>830</v>
      </c>
      <c r="J23" s="35">
        <f t="shared" si="2"/>
        <v>0.04</v>
      </c>
      <c r="K23" s="35">
        <f t="shared" si="2"/>
        <v>0.25</v>
      </c>
      <c r="L23" s="35">
        <f t="shared" si="2"/>
        <v>0.05</v>
      </c>
      <c r="M23" s="35">
        <f t="shared" si="2"/>
        <v>0.1</v>
      </c>
      <c r="N23" s="35">
        <f t="shared" si="2"/>
        <v>5.0000000000000001E-3</v>
      </c>
      <c r="O23" s="35">
        <f t="shared" si="2"/>
        <v>0.04</v>
      </c>
      <c r="P23" s="35">
        <f t="shared" si="2"/>
        <v>0.06</v>
      </c>
      <c r="Q23" s="35">
        <f t="shared" si="2"/>
        <v>7.0000000000000007E-2</v>
      </c>
      <c r="R23" s="35">
        <f t="shared" si="2"/>
        <v>0</v>
      </c>
      <c r="S23" s="35">
        <f t="shared" si="2"/>
        <v>0</v>
      </c>
      <c r="T23" s="35">
        <f t="shared" si="2"/>
        <v>0</v>
      </c>
      <c r="U23" s="35">
        <f t="shared" si="2"/>
        <v>0</v>
      </c>
      <c r="V23" s="35">
        <f t="shared" si="2"/>
        <v>0</v>
      </c>
      <c r="W23" s="36">
        <f t="shared" si="2"/>
        <v>0</v>
      </c>
      <c r="X23" s="36">
        <f t="shared" si="2"/>
        <v>0</v>
      </c>
      <c r="Y23" s="8"/>
    </row>
    <row r="24" spans="1:28" x14ac:dyDescent="0.15">
      <c r="A24" s="99" t="s">
        <v>40</v>
      </c>
      <c r="B24" s="101"/>
      <c r="C24" s="37">
        <v>300</v>
      </c>
      <c r="D24" s="37">
        <v>2850</v>
      </c>
      <c r="E24" s="37">
        <v>2250</v>
      </c>
      <c r="F24" s="37">
        <v>900</v>
      </c>
      <c r="G24" s="37">
        <v>250</v>
      </c>
      <c r="H24" s="37">
        <v>148</v>
      </c>
      <c r="I24" s="37">
        <v>1044</v>
      </c>
      <c r="J24" s="37">
        <v>200</v>
      </c>
      <c r="K24" s="37">
        <v>175</v>
      </c>
      <c r="L24" s="37">
        <v>1750</v>
      </c>
      <c r="M24" s="37">
        <v>380</v>
      </c>
      <c r="N24" s="37">
        <v>147</v>
      </c>
      <c r="O24" s="37">
        <v>1050</v>
      </c>
      <c r="P24" s="37">
        <v>300</v>
      </c>
      <c r="Q24" s="37">
        <v>350</v>
      </c>
      <c r="R24" s="37"/>
      <c r="S24" s="37"/>
      <c r="T24" s="37"/>
      <c r="U24" s="37"/>
      <c r="V24" s="37"/>
      <c r="W24" s="38"/>
      <c r="X24" s="38"/>
      <c r="Y24" s="8"/>
    </row>
    <row r="25" spans="1:28" x14ac:dyDescent="0.15">
      <c r="A25" s="40">
        <f>SUM(A19)</f>
        <v>1</v>
      </c>
      <c r="B25" s="41" t="s">
        <v>41</v>
      </c>
      <c r="C25" s="42">
        <f t="shared" ref="C25" si="3">SUM(C20*C24)</f>
        <v>24</v>
      </c>
      <c r="D25" s="42">
        <f t="shared" ref="D25:X25" si="4">SUM(D20*D24)</f>
        <v>57</v>
      </c>
      <c r="E25" s="42">
        <f t="shared" si="4"/>
        <v>15.75</v>
      </c>
      <c r="F25" s="42">
        <f t="shared" si="4"/>
        <v>0</v>
      </c>
      <c r="G25" s="42">
        <f t="shared" si="4"/>
        <v>25</v>
      </c>
      <c r="H25" s="42">
        <f t="shared" si="4"/>
        <v>0</v>
      </c>
      <c r="I25" s="42">
        <f t="shared" si="4"/>
        <v>36.540000000000006</v>
      </c>
      <c r="J25" s="42">
        <f t="shared" si="4"/>
        <v>8</v>
      </c>
      <c r="K25" s="42">
        <f t="shared" si="4"/>
        <v>43.75</v>
      </c>
      <c r="L25" s="42">
        <f t="shared" si="4"/>
        <v>87.5</v>
      </c>
      <c r="M25" s="42">
        <f t="shared" si="4"/>
        <v>0</v>
      </c>
      <c r="N25" s="42">
        <f t="shared" si="4"/>
        <v>0.73499999999999999</v>
      </c>
      <c r="O25" s="42">
        <f t="shared" si="4"/>
        <v>0</v>
      </c>
      <c r="P25" s="42">
        <f t="shared" si="4"/>
        <v>18</v>
      </c>
      <c r="Q25" s="42">
        <f t="shared" si="4"/>
        <v>24.500000000000004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0</v>
      </c>
      <c r="Y25" s="43">
        <f>SUM(C25:X25)</f>
        <v>340.77500000000003</v>
      </c>
    </row>
    <row r="26" spans="1:28" x14ac:dyDescent="0.15">
      <c r="A26" s="40">
        <f>SUM(A21)</f>
        <v>1</v>
      </c>
      <c r="B26" s="41" t="s">
        <v>41</v>
      </c>
      <c r="C26" s="42">
        <f t="shared" ref="C26:X26" si="5">SUM(C22*C24)</f>
        <v>9</v>
      </c>
      <c r="D26" s="42">
        <f t="shared" si="5"/>
        <v>0</v>
      </c>
      <c r="E26" s="42">
        <f t="shared" si="5"/>
        <v>15.75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  <c r="J26" s="42">
        <f t="shared" si="5"/>
        <v>0</v>
      </c>
      <c r="K26" s="42">
        <f t="shared" si="5"/>
        <v>0</v>
      </c>
      <c r="L26" s="42">
        <f t="shared" si="5"/>
        <v>0</v>
      </c>
      <c r="M26" s="42">
        <f t="shared" si="5"/>
        <v>38</v>
      </c>
      <c r="N26" s="42">
        <f t="shared" si="5"/>
        <v>0</v>
      </c>
      <c r="O26" s="42">
        <f t="shared" si="5"/>
        <v>42</v>
      </c>
      <c r="P26" s="42">
        <f t="shared" si="5"/>
        <v>0</v>
      </c>
      <c r="Q26" s="42">
        <f t="shared" si="5"/>
        <v>0</v>
      </c>
      <c r="R26" s="42">
        <f t="shared" si="5"/>
        <v>0</v>
      </c>
      <c r="S26" s="42">
        <f t="shared" si="5"/>
        <v>0</v>
      </c>
      <c r="T26" s="42">
        <f t="shared" si="5"/>
        <v>0</v>
      </c>
      <c r="U26" s="42">
        <f t="shared" si="5"/>
        <v>0</v>
      </c>
      <c r="V26" s="42">
        <f t="shared" si="5"/>
        <v>0</v>
      </c>
      <c r="W26" s="42">
        <f t="shared" si="5"/>
        <v>0</v>
      </c>
      <c r="X26" s="42">
        <f t="shared" si="5"/>
        <v>0</v>
      </c>
      <c r="Y26" s="43">
        <f>SUM(C26:X26)</f>
        <v>104.75</v>
      </c>
    </row>
    <row r="27" spans="1:28" x14ac:dyDescent="0.15">
      <c r="A27" s="108" t="s">
        <v>42</v>
      </c>
      <c r="B27" s="109"/>
      <c r="C27" s="44">
        <f>SUM(C25:C26)</f>
        <v>33</v>
      </c>
      <c r="D27" s="44">
        <f t="shared" ref="D27:X27" si="6">SUM(D25:D26)</f>
        <v>57</v>
      </c>
      <c r="E27" s="44">
        <f t="shared" si="6"/>
        <v>31.5</v>
      </c>
      <c r="F27" s="44">
        <f t="shared" si="6"/>
        <v>0</v>
      </c>
      <c r="G27" s="44">
        <f t="shared" si="6"/>
        <v>25</v>
      </c>
      <c r="H27" s="44">
        <f t="shared" si="6"/>
        <v>0</v>
      </c>
      <c r="I27" s="44">
        <f t="shared" si="6"/>
        <v>36.540000000000006</v>
      </c>
      <c r="J27" s="44">
        <f t="shared" si="6"/>
        <v>8</v>
      </c>
      <c r="K27" s="44">
        <f t="shared" si="6"/>
        <v>43.75</v>
      </c>
      <c r="L27" s="44">
        <f t="shared" si="6"/>
        <v>87.5</v>
      </c>
      <c r="M27" s="44">
        <f t="shared" si="6"/>
        <v>38</v>
      </c>
      <c r="N27" s="44">
        <f t="shared" si="6"/>
        <v>0.73499999999999999</v>
      </c>
      <c r="O27" s="44">
        <f t="shared" si="6"/>
        <v>42</v>
      </c>
      <c r="P27" s="44">
        <f t="shared" si="6"/>
        <v>18</v>
      </c>
      <c r="Q27" s="44">
        <f t="shared" si="6"/>
        <v>24.500000000000004</v>
      </c>
      <c r="R27" s="44">
        <f t="shared" si="6"/>
        <v>0</v>
      </c>
      <c r="S27" s="44">
        <f t="shared" si="6"/>
        <v>0</v>
      </c>
      <c r="T27" s="44">
        <f t="shared" si="6"/>
        <v>0</v>
      </c>
      <c r="U27" s="44">
        <f t="shared" si="6"/>
        <v>0</v>
      </c>
      <c r="V27" s="44">
        <f t="shared" si="6"/>
        <v>0</v>
      </c>
      <c r="W27" s="44">
        <f t="shared" si="6"/>
        <v>0</v>
      </c>
      <c r="X27" s="44">
        <f t="shared" si="6"/>
        <v>0</v>
      </c>
      <c r="Y27" s="43">
        <f>SUM(C27:X27)</f>
        <v>445.52500000000003</v>
      </c>
    </row>
    <row r="28" spans="1:28" x14ac:dyDescent="0.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</row>
    <row r="29" spans="1:28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6"/>
      <c r="Z29" s="48"/>
      <c r="AA29" s="48"/>
      <c r="AB29" s="48"/>
    </row>
    <row r="30" spans="1:28" x14ac:dyDescent="0.15">
      <c r="A30" s="110" t="s">
        <v>43</v>
      </c>
      <c r="B30" s="110"/>
      <c r="C30" s="49"/>
      <c r="H30" s="110" t="s">
        <v>44</v>
      </c>
      <c r="I30" s="110"/>
      <c r="J30" s="110"/>
      <c r="K30" s="110"/>
      <c r="P30" s="110" t="s">
        <v>45</v>
      </c>
      <c r="Q30" s="110"/>
      <c r="R30" s="110"/>
      <c r="S30" s="110"/>
    </row>
    <row r="35" spans="1:25" x14ac:dyDescent="0.15">
      <c r="B35" s="92" t="s">
        <v>0</v>
      </c>
      <c r="C35" s="92"/>
      <c r="D35" s="92"/>
      <c r="E35" s="92"/>
      <c r="F35" s="92"/>
      <c r="G35" s="92"/>
      <c r="H35" s="92"/>
      <c r="I35" s="92"/>
      <c r="J35" s="92"/>
      <c r="L35" s="2"/>
      <c r="M35" s="93" t="s">
        <v>142</v>
      </c>
      <c r="N35" s="93"/>
      <c r="O35" s="93"/>
      <c r="P35" s="93"/>
      <c r="Q35" s="93"/>
      <c r="R35" s="93" t="s">
        <v>110</v>
      </c>
      <c r="S35" s="93"/>
      <c r="T35" s="93"/>
      <c r="U35" s="93"/>
      <c r="V35" s="93"/>
    </row>
    <row r="36" spans="1:25" x14ac:dyDescent="0.15">
      <c r="B36" s="3" t="s">
        <v>3</v>
      </c>
      <c r="C36" s="4">
        <v>1</v>
      </c>
      <c r="D36" s="4">
        <v>1</v>
      </c>
      <c r="E36" s="5"/>
      <c r="F36" s="5"/>
      <c r="G36" s="5"/>
      <c r="H36" s="5"/>
      <c r="I36" s="5"/>
      <c r="J36" s="5"/>
      <c r="P36" s="94">
        <v>44833</v>
      </c>
      <c r="Q36" s="94"/>
      <c r="R36" s="94"/>
      <c r="S36" s="94"/>
      <c r="T36" s="5"/>
      <c r="U36" s="5"/>
      <c r="V36" s="5"/>
    </row>
    <row r="37" spans="1:25" x14ac:dyDescent="0.15">
      <c r="A37" s="95"/>
      <c r="B37" s="96"/>
      <c r="C37" s="99" t="s">
        <v>4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1"/>
      <c r="W37" s="7"/>
      <c r="X37" s="7"/>
      <c r="Y37" s="8"/>
    </row>
    <row r="38" spans="1:25" ht="47.25" thickBot="1" x14ac:dyDescent="0.2">
      <c r="A38" s="97"/>
      <c r="B38" s="98"/>
      <c r="C38" s="9" t="s">
        <v>5</v>
      </c>
      <c r="D38" s="11" t="s">
        <v>8</v>
      </c>
      <c r="E38" s="11" t="s">
        <v>7</v>
      </c>
      <c r="F38" s="11" t="s">
        <v>63</v>
      </c>
      <c r="G38" s="11" t="s">
        <v>13</v>
      </c>
      <c r="H38" s="11" t="s">
        <v>15</v>
      </c>
      <c r="I38" s="11" t="s">
        <v>17</v>
      </c>
      <c r="J38" s="11" t="s">
        <v>101</v>
      </c>
      <c r="K38" s="11" t="s">
        <v>32</v>
      </c>
      <c r="L38" s="11" t="s">
        <v>20</v>
      </c>
      <c r="M38" s="11" t="s">
        <v>9</v>
      </c>
      <c r="N38" s="11" t="s">
        <v>19</v>
      </c>
      <c r="O38" s="11" t="s">
        <v>51</v>
      </c>
      <c r="P38" s="11" t="s">
        <v>47</v>
      </c>
      <c r="Q38" s="11"/>
      <c r="R38" s="11"/>
      <c r="S38" s="11"/>
      <c r="T38" s="11"/>
      <c r="U38" s="11"/>
      <c r="V38" s="10"/>
      <c r="W38" s="10"/>
      <c r="X38" s="10"/>
      <c r="Y38" s="8"/>
    </row>
    <row r="39" spans="1:25" ht="11.25" customHeight="1" x14ac:dyDescent="0.15">
      <c r="A39" s="102" t="s">
        <v>25</v>
      </c>
      <c r="B39" s="14" t="s">
        <v>117</v>
      </c>
      <c r="C39" s="15"/>
      <c r="D39" s="15"/>
      <c r="E39" s="15"/>
      <c r="F39" s="15">
        <v>80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8"/>
    </row>
    <row r="40" spans="1:25" x14ac:dyDescent="0.15">
      <c r="A40" s="103"/>
      <c r="B40" s="17" t="s">
        <v>152</v>
      </c>
      <c r="C40" s="18"/>
      <c r="D40" s="18">
        <v>5</v>
      </c>
      <c r="E40" s="18"/>
      <c r="F40" s="18"/>
      <c r="G40" s="18"/>
      <c r="H40" s="18"/>
      <c r="I40" s="18"/>
      <c r="J40" s="18"/>
      <c r="K40" s="18"/>
      <c r="L40" s="18"/>
      <c r="M40" s="18">
        <v>0.1</v>
      </c>
      <c r="N40" s="18">
        <v>25</v>
      </c>
      <c r="O40" s="18">
        <v>18</v>
      </c>
      <c r="P40" s="18">
        <v>28</v>
      </c>
      <c r="Q40" s="18"/>
      <c r="R40" s="18"/>
      <c r="S40" s="18"/>
      <c r="T40" s="18"/>
      <c r="U40" s="18"/>
      <c r="V40" s="19"/>
      <c r="W40" s="19"/>
      <c r="X40" s="19"/>
      <c r="Y40" s="8"/>
    </row>
    <row r="41" spans="1:25" x14ac:dyDescent="0.15">
      <c r="A41" s="103"/>
      <c r="B41" s="17" t="s">
        <v>122</v>
      </c>
      <c r="C41" s="18"/>
      <c r="D41" s="18"/>
      <c r="E41" s="18">
        <v>20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ht="11.25" thickBot="1" x14ac:dyDescent="0.2">
      <c r="A42" s="104"/>
      <c r="B42" s="20" t="s">
        <v>119</v>
      </c>
      <c r="C42" s="21">
        <v>70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8"/>
    </row>
    <row r="43" spans="1:25" ht="11.25" customHeight="1" x14ac:dyDescent="0.15">
      <c r="A43" s="102" t="s">
        <v>27</v>
      </c>
      <c r="B43" s="14" t="s">
        <v>120</v>
      </c>
      <c r="C43" s="15"/>
      <c r="D43" s="15">
        <v>3</v>
      </c>
      <c r="E43" s="15"/>
      <c r="F43" s="15"/>
      <c r="G43" s="15"/>
      <c r="H43" s="15">
        <v>50</v>
      </c>
      <c r="I43" s="15">
        <v>50</v>
      </c>
      <c r="J43" s="15">
        <v>10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16"/>
      <c r="X43" s="16"/>
      <c r="Y43" s="8"/>
    </row>
    <row r="44" spans="1:25" x14ac:dyDescent="0.15">
      <c r="A44" s="103"/>
      <c r="B44" s="17" t="s">
        <v>32</v>
      </c>
      <c r="C44" s="18"/>
      <c r="D44" s="18">
        <v>12</v>
      </c>
      <c r="E44" s="18"/>
      <c r="F44" s="18"/>
      <c r="G44" s="18"/>
      <c r="H44" s="18"/>
      <c r="I44" s="18"/>
      <c r="J44" s="18"/>
      <c r="K44" s="18">
        <v>50</v>
      </c>
      <c r="L44" s="18">
        <v>3</v>
      </c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8"/>
    </row>
    <row r="45" spans="1:25" x14ac:dyDescent="0.15">
      <c r="A45" s="103"/>
      <c r="B45" s="17" t="s">
        <v>121</v>
      </c>
      <c r="C45" s="18">
        <v>60</v>
      </c>
      <c r="D45" s="18"/>
      <c r="E45" s="18">
        <v>20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8"/>
    </row>
    <row r="46" spans="1:25" ht="11.25" thickBot="1" x14ac:dyDescent="0.2">
      <c r="A46" s="104"/>
      <c r="B46" s="20" t="s">
        <v>19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>
        <v>60</v>
      </c>
      <c r="O46" s="21"/>
      <c r="P46" s="21"/>
      <c r="Q46" s="21"/>
      <c r="R46" s="21"/>
      <c r="S46" s="21"/>
      <c r="T46" s="21"/>
      <c r="U46" s="21"/>
      <c r="V46" s="22"/>
      <c r="W46" s="22"/>
      <c r="X46" s="22"/>
      <c r="Y46" s="8"/>
    </row>
    <row r="47" spans="1:25" ht="11.25" customHeight="1" x14ac:dyDescent="0.15">
      <c r="A47" s="102" t="s">
        <v>31</v>
      </c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2"/>
      <c r="W47" s="52"/>
      <c r="X47" s="52"/>
      <c r="Y47" s="8"/>
    </row>
    <row r="48" spans="1:25" x14ac:dyDescent="0.15">
      <c r="A48" s="103"/>
      <c r="B48" s="5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54"/>
      <c r="W48" s="54"/>
      <c r="X48" s="54"/>
      <c r="Y48" s="8"/>
    </row>
    <row r="49" spans="1:25" x14ac:dyDescent="0.15">
      <c r="A49" s="103"/>
      <c r="B49" s="5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54"/>
      <c r="W49" s="54"/>
      <c r="X49" s="54"/>
      <c r="Y49" s="8"/>
    </row>
    <row r="50" spans="1:25" ht="11.25" thickBot="1" x14ac:dyDescent="0.2">
      <c r="A50" s="105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57"/>
      <c r="X50" s="57"/>
      <c r="Y50" s="8"/>
    </row>
    <row r="51" spans="1:25" ht="11.25" thickBot="1" x14ac:dyDescent="0.2">
      <c r="A51" s="24">
        <f>SUM(C36)</f>
        <v>1</v>
      </c>
      <c r="B51" s="25" t="s">
        <v>73</v>
      </c>
      <c r="C51" s="26">
        <f>SUM(C39:C42)</f>
        <v>70</v>
      </c>
      <c r="D51" s="26">
        <f t="shared" ref="D51:X51" si="7">SUM(D39:D42)</f>
        <v>5</v>
      </c>
      <c r="E51" s="26">
        <f t="shared" si="7"/>
        <v>20</v>
      </c>
      <c r="F51" s="26">
        <f t="shared" si="7"/>
        <v>80</v>
      </c>
      <c r="G51" s="26">
        <f t="shared" si="7"/>
        <v>0</v>
      </c>
      <c r="H51" s="26">
        <f t="shared" si="7"/>
        <v>0</v>
      </c>
      <c r="I51" s="26">
        <f t="shared" si="7"/>
        <v>0</v>
      </c>
      <c r="J51" s="26">
        <f t="shared" si="7"/>
        <v>0</v>
      </c>
      <c r="K51" s="26">
        <f t="shared" si="7"/>
        <v>0</v>
      </c>
      <c r="L51" s="26">
        <f t="shared" si="7"/>
        <v>0</v>
      </c>
      <c r="M51" s="26">
        <f t="shared" si="7"/>
        <v>0.1</v>
      </c>
      <c r="N51" s="26">
        <f t="shared" si="7"/>
        <v>25</v>
      </c>
      <c r="O51" s="26">
        <f t="shared" si="7"/>
        <v>18</v>
      </c>
      <c r="P51" s="26">
        <f t="shared" si="7"/>
        <v>28</v>
      </c>
      <c r="Q51" s="26">
        <f t="shared" si="7"/>
        <v>0</v>
      </c>
      <c r="R51" s="26">
        <f t="shared" si="7"/>
        <v>0</v>
      </c>
      <c r="S51" s="26">
        <f t="shared" si="7"/>
        <v>0</v>
      </c>
      <c r="T51" s="26">
        <f t="shared" si="7"/>
        <v>0</v>
      </c>
      <c r="U51" s="26">
        <f t="shared" si="7"/>
        <v>0</v>
      </c>
      <c r="V51" s="26">
        <f t="shared" si="7"/>
        <v>0</v>
      </c>
      <c r="W51" s="26">
        <f t="shared" si="7"/>
        <v>0</v>
      </c>
      <c r="X51" s="26">
        <f t="shared" si="7"/>
        <v>0</v>
      </c>
      <c r="Y51" s="8"/>
    </row>
    <row r="52" spans="1:25" x14ac:dyDescent="0.15">
      <c r="A52" s="27"/>
      <c r="B52" s="28" t="s">
        <v>74</v>
      </c>
      <c r="C52" s="29">
        <f>SUM(A51*C51)/1000</f>
        <v>7.0000000000000007E-2</v>
      </c>
      <c r="D52" s="29">
        <f>+(A51*D51)/1000</f>
        <v>5.0000000000000001E-3</v>
      </c>
      <c r="E52" s="29">
        <f>+(A51*E51)/1000</f>
        <v>0.02</v>
      </c>
      <c r="F52" s="29">
        <f>+(A51*F51)/1000</f>
        <v>0.08</v>
      </c>
      <c r="G52" s="29">
        <f>+(A51*G51)/1000</f>
        <v>0</v>
      </c>
      <c r="H52" s="29">
        <f>+(A51*H51)/1000</f>
        <v>0</v>
      </c>
      <c r="I52" s="29">
        <f>+(A51*I51)/1000</f>
        <v>0</v>
      </c>
      <c r="J52" s="29">
        <f>+(A51*J51)/1000</f>
        <v>0</v>
      </c>
      <c r="K52" s="29">
        <f>+(A51*K51)/1000</f>
        <v>0</v>
      </c>
      <c r="L52" s="29">
        <f>+(A51*L51)/1000</f>
        <v>0</v>
      </c>
      <c r="M52" s="29">
        <f>+(A51*M51)</f>
        <v>0.1</v>
      </c>
      <c r="N52" s="29">
        <f>+(A51*N51)/1000</f>
        <v>2.5000000000000001E-2</v>
      </c>
      <c r="O52" s="29">
        <f>+(A51*O51)/1000</f>
        <v>1.7999999999999999E-2</v>
      </c>
      <c r="P52" s="29">
        <f>+(A51*P51)/1000</f>
        <v>2.8000000000000001E-2</v>
      </c>
      <c r="Q52" s="29">
        <f>+(A51*Q51)/1000</f>
        <v>0</v>
      </c>
      <c r="R52" s="29">
        <f>+(A51*R51)/1000</f>
        <v>0</v>
      </c>
      <c r="S52" s="29">
        <f>+(A51*S51)/1000</f>
        <v>0</v>
      </c>
      <c r="T52" s="29">
        <f>+(A51*T51)/1000</f>
        <v>0</v>
      </c>
      <c r="U52" s="29">
        <f>+(A51*U51)/1000</f>
        <v>0</v>
      </c>
      <c r="V52" s="29">
        <f>+(A51*V51)/1000</f>
        <v>0</v>
      </c>
      <c r="W52" s="29">
        <f>+(A51*W51)/1000</f>
        <v>0</v>
      </c>
      <c r="X52" s="29">
        <f>+(A51*X51)/1000</f>
        <v>0</v>
      </c>
      <c r="Y52" s="8"/>
    </row>
    <row r="53" spans="1:25" x14ac:dyDescent="0.15">
      <c r="A53" s="24">
        <f>SUM(D36)</f>
        <v>1</v>
      </c>
      <c r="B53" s="28" t="s">
        <v>75</v>
      </c>
      <c r="C53" s="30">
        <f>SUM(C43:C46)</f>
        <v>60</v>
      </c>
      <c r="D53" s="30">
        <f t="shared" ref="D53:X53" si="8">SUM(D43:D46)</f>
        <v>15</v>
      </c>
      <c r="E53" s="30">
        <f t="shared" si="8"/>
        <v>20</v>
      </c>
      <c r="F53" s="30">
        <f t="shared" si="8"/>
        <v>0</v>
      </c>
      <c r="G53" s="30">
        <f t="shared" si="8"/>
        <v>0</v>
      </c>
      <c r="H53" s="30">
        <f t="shared" si="8"/>
        <v>50</v>
      </c>
      <c r="I53" s="30">
        <f t="shared" si="8"/>
        <v>50</v>
      </c>
      <c r="J53" s="30">
        <f t="shared" si="8"/>
        <v>10</v>
      </c>
      <c r="K53" s="30">
        <f t="shared" si="8"/>
        <v>50</v>
      </c>
      <c r="L53" s="30">
        <f t="shared" si="8"/>
        <v>3</v>
      </c>
      <c r="M53" s="30">
        <f t="shared" si="8"/>
        <v>0</v>
      </c>
      <c r="N53" s="30">
        <f t="shared" si="8"/>
        <v>60</v>
      </c>
      <c r="O53" s="30">
        <f t="shared" si="8"/>
        <v>0</v>
      </c>
      <c r="P53" s="30">
        <f t="shared" si="8"/>
        <v>0</v>
      </c>
      <c r="Q53" s="30">
        <f t="shared" si="8"/>
        <v>0</v>
      </c>
      <c r="R53" s="30">
        <f t="shared" si="8"/>
        <v>0</v>
      </c>
      <c r="S53" s="30">
        <f t="shared" si="8"/>
        <v>0</v>
      </c>
      <c r="T53" s="30">
        <f t="shared" si="8"/>
        <v>0</v>
      </c>
      <c r="U53" s="30">
        <f t="shared" si="8"/>
        <v>0</v>
      </c>
      <c r="V53" s="30">
        <f t="shared" si="8"/>
        <v>0</v>
      </c>
      <c r="W53" s="30">
        <f t="shared" si="8"/>
        <v>0</v>
      </c>
      <c r="X53" s="30">
        <f t="shared" si="8"/>
        <v>0</v>
      </c>
      <c r="Y53" s="8"/>
    </row>
    <row r="54" spans="1:25" ht="11.25" thickBot="1" x14ac:dyDescent="0.2">
      <c r="A54" s="31"/>
      <c r="B54" s="32" t="s">
        <v>76</v>
      </c>
      <c r="C54" s="33">
        <f>SUM(A53*C53)/1000</f>
        <v>0.06</v>
      </c>
      <c r="D54" s="33">
        <f>+(A53*D53)/1000</f>
        <v>1.4999999999999999E-2</v>
      </c>
      <c r="E54" s="33">
        <f>+(A53*E53)/1000</f>
        <v>0.02</v>
      </c>
      <c r="F54" s="33">
        <f>+(A53*F53)/1000</f>
        <v>0</v>
      </c>
      <c r="G54" s="33">
        <f>+(A53*G53)/1000</f>
        <v>0</v>
      </c>
      <c r="H54" s="33">
        <f>+(A53*H53)/1000</f>
        <v>0.05</v>
      </c>
      <c r="I54" s="33">
        <f>+(A53*I53)/1000</f>
        <v>0.05</v>
      </c>
      <c r="J54" s="33">
        <f>+(A53*J53)/1000</f>
        <v>0.01</v>
      </c>
      <c r="K54" s="33">
        <f>+(A53*K53)/1000</f>
        <v>0.05</v>
      </c>
      <c r="L54" s="33">
        <f>+(A53*L53)/1000</f>
        <v>3.0000000000000001E-3</v>
      </c>
      <c r="M54" s="33">
        <f>+(A53*M53)/1000</f>
        <v>0</v>
      </c>
      <c r="N54" s="33">
        <f>+(A53*N53)/1000</f>
        <v>0.06</v>
      </c>
      <c r="O54" s="33">
        <f>+(A53*O53)/1000</f>
        <v>0</v>
      </c>
      <c r="P54" s="33">
        <f>+(A53*P53)/1000</f>
        <v>0</v>
      </c>
      <c r="Q54" s="33">
        <f>+(A53*Q53)/1000</f>
        <v>0</v>
      </c>
      <c r="R54" s="33">
        <f>+(A53*R53)/1000</f>
        <v>0</v>
      </c>
      <c r="S54" s="33">
        <f>+(A53*S53)/1000</f>
        <v>0</v>
      </c>
      <c r="T54" s="33">
        <f>+(A53*T53)/1000</f>
        <v>0</v>
      </c>
      <c r="U54" s="33">
        <f>+(A53*U53)/1000</f>
        <v>0</v>
      </c>
      <c r="V54" s="34">
        <f>+(A53*V53)/1000</f>
        <v>0</v>
      </c>
      <c r="W54" s="34">
        <f>+(A53*W53)/1000</f>
        <v>0</v>
      </c>
      <c r="X54" s="34">
        <f>+(A53*X53)/1000</f>
        <v>0</v>
      </c>
      <c r="Y54" s="8"/>
    </row>
    <row r="55" spans="1:25" x14ac:dyDescent="0.15">
      <c r="A55" s="106" t="s">
        <v>39</v>
      </c>
      <c r="B55" s="107"/>
      <c r="C55" s="35">
        <f>+C54+C52</f>
        <v>0.13</v>
      </c>
      <c r="D55" s="35">
        <f t="shared" ref="D55:X55" si="9">+D54+D52</f>
        <v>0.02</v>
      </c>
      <c r="E55" s="35">
        <f t="shared" si="9"/>
        <v>0.04</v>
      </c>
      <c r="F55" s="35">
        <f t="shared" si="9"/>
        <v>0.08</v>
      </c>
      <c r="G55" s="35">
        <f t="shared" si="9"/>
        <v>0</v>
      </c>
      <c r="H55" s="35">
        <f t="shared" si="9"/>
        <v>0.05</v>
      </c>
      <c r="I55" s="35">
        <f t="shared" si="9"/>
        <v>0.05</v>
      </c>
      <c r="J55" s="35">
        <f t="shared" si="9"/>
        <v>0.01</v>
      </c>
      <c r="K55" s="35">
        <f t="shared" si="9"/>
        <v>0.05</v>
      </c>
      <c r="L55" s="35">
        <f t="shared" si="9"/>
        <v>3.0000000000000001E-3</v>
      </c>
      <c r="M55" s="35">
        <f t="shared" si="9"/>
        <v>0.1</v>
      </c>
      <c r="N55" s="35">
        <f t="shared" si="9"/>
        <v>8.4999999999999992E-2</v>
      </c>
      <c r="O55" s="35">
        <f t="shared" si="9"/>
        <v>1.7999999999999999E-2</v>
      </c>
      <c r="P55" s="35">
        <f t="shared" si="9"/>
        <v>2.8000000000000001E-2</v>
      </c>
      <c r="Q55" s="35">
        <f t="shared" si="9"/>
        <v>0</v>
      </c>
      <c r="R55" s="35">
        <f t="shared" si="9"/>
        <v>0</v>
      </c>
      <c r="S55" s="35">
        <f t="shared" si="9"/>
        <v>0</v>
      </c>
      <c r="T55" s="35">
        <f t="shared" si="9"/>
        <v>0</v>
      </c>
      <c r="U55" s="35">
        <f t="shared" si="9"/>
        <v>0</v>
      </c>
      <c r="V55" s="36">
        <f t="shared" si="9"/>
        <v>0</v>
      </c>
      <c r="W55" s="36">
        <f t="shared" si="9"/>
        <v>0</v>
      </c>
      <c r="X55" s="36">
        <f t="shared" si="9"/>
        <v>0</v>
      </c>
      <c r="Y55" s="8"/>
    </row>
    <row r="56" spans="1:25" x14ac:dyDescent="0.15">
      <c r="A56" s="99" t="s">
        <v>40</v>
      </c>
      <c r="B56" s="101"/>
      <c r="C56" s="37">
        <v>300</v>
      </c>
      <c r="D56" s="37">
        <v>900</v>
      </c>
      <c r="E56" s="37">
        <v>2250</v>
      </c>
      <c r="F56" s="37">
        <v>300</v>
      </c>
      <c r="G56" s="37">
        <v>148</v>
      </c>
      <c r="H56" s="37">
        <v>200</v>
      </c>
      <c r="I56" s="37">
        <v>250</v>
      </c>
      <c r="J56" s="38">
        <v>300</v>
      </c>
      <c r="K56" s="37">
        <v>325</v>
      </c>
      <c r="L56" s="37">
        <v>147</v>
      </c>
      <c r="M56" s="37">
        <v>75</v>
      </c>
      <c r="N56" s="37">
        <v>380</v>
      </c>
      <c r="O56" s="37">
        <v>440</v>
      </c>
      <c r="P56" s="37">
        <v>290</v>
      </c>
      <c r="Q56" s="37"/>
      <c r="R56" s="37"/>
      <c r="S56" s="37"/>
      <c r="T56" s="37"/>
      <c r="U56" s="37"/>
      <c r="V56" s="38"/>
      <c r="W56" s="38"/>
      <c r="X56" s="38"/>
      <c r="Y56" s="8"/>
    </row>
    <row r="57" spans="1:25" x14ac:dyDescent="0.15">
      <c r="A57" s="40">
        <f>SUM(A51)</f>
        <v>1</v>
      </c>
      <c r="B57" s="41" t="s">
        <v>41</v>
      </c>
      <c r="C57" s="42">
        <f>SUM(C52*C56)</f>
        <v>21.000000000000004</v>
      </c>
      <c r="D57" s="42">
        <f>SUM(D52*D56)</f>
        <v>4.5</v>
      </c>
      <c r="E57" s="42">
        <f t="shared" ref="E57:X57" si="10">SUM(E52*E56)</f>
        <v>45</v>
      </c>
      <c r="F57" s="42">
        <f t="shared" si="10"/>
        <v>24</v>
      </c>
      <c r="G57" s="42">
        <f t="shared" si="10"/>
        <v>0</v>
      </c>
      <c r="H57" s="42">
        <f t="shared" si="10"/>
        <v>0</v>
      </c>
      <c r="I57" s="42">
        <f t="shared" si="10"/>
        <v>0</v>
      </c>
      <c r="J57" s="42">
        <f t="shared" si="10"/>
        <v>0</v>
      </c>
      <c r="K57" s="42">
        <f t="shared" si="10"/>
        <v>0</v>
      </c>
      <c r="L57" s="42">
        <f t="shared" si="10"/>
        <v>0</v>
      </c>
      <c r="M57" s="42">
        <f t="shared" si="10"/>
        <v>7.5</v>
      </c>
      <c r="N57" s="42">
        <f t="shared" si="10"/>
        <v>9.5</v>
      </c>
      <c r="O57" s="42">
        <f t="shared" si="10"/>
        <v>7.919999999999999</v>
      </c>
      <c r="P57" s="42">
        <f t="shared" si="10"/>
        <v>8.120000000000001</v>
      </c>
      <c r="Q57" s="42">
        <f t="shared" si="10"/>
        <v>0</v>
      </c>
      <c r="R57" s="42">
        <f t="shared" si="10"/>
        <v>0</v>
      </c>
      <c r="S57" s="42">
        <f t="shared" si="10"/>
        <v>0</v>
      </c>
      <c r="T57" s="42">
        <f t="shared" si="10"/>
        <v>0</v>
      </c>
      <c r="U57" s="42">
        <f t="shared" si="10"/>
        <v>0</v>
      </c>
      <c r="V57" s="42">
        <f t="shared" si="10"/>
        <v>0</v>
      </c>
      <c r="W57" s="42">
        <f t="shared" si="10"/>
        <v>0</v>
      </c>
      <c r="X57" s="42">
        <f t="shared" si="10"/>
        <v>0</v>
      </c>
      <c r="Y57" s="43">
        <f>SUM(C57:X57)</f>
        <v>127.54</v>
      </c>
    </row>
    <row r="58" spans="1:25" x14ac:dyDescent="0.15">
      <c r="A58" s="40">
        <f>SUM(A53)</f>
        <v>1</v>
      </c>
      <c r="B58" s="41" t="s">
        <v>41</v>
      </c>
      <c r="C58" s="42">
        <f>SUM(C54*C56)</f>
        <v>18</v>
      </c>
      <c r="D58" s="42">
        <f>SUM(D54*D56)</f>
        <v>13.5</v>
      </c>
      <c r="E58" s="42">
        <f t="shared" ref="E58:X58" si="11">SUM(E54*E56)</f>
        <v>45</v>
      </c>
      <c r="F58" s="42">
        <f t="shared" si="11"/>
        <v>0</v>
      </c>
      <c r="G58" s="42">
        <f t="shared" si="11"/>
        <v>0</v>
      </c>
      <c r="H58" s="42">
        <f t="shared" si="11"/>
        <v>10</v>
      </c>
      <c r="I58" s="42">
        <f t="shared" si="11"/>
        <v>12.5</v>
      </c>
      <c r="J58" s="42">
        <f t="shared" si="11"/>
        <v>3</v>
      </c>
      <c r="K58" s="42">
        <f t="shared" si="11"/>
        <v>16.25</v>
      </c>
      <c r="L58" s="42">
        <f t="shared" si="11"/>
        <v>0.441</v>
      </c>
      <c r="M58" s="42">
        <f t="shared" si="11"/>
        <v>0</v>
      </c>
      <c r="N58" s="42">
        <f t="shared" si="11"/>
        <v>22.8</v>
      </c>
      <c r="O58" s="42">
        <f t="shared" si="11"/>
        <v>0</v>
      </c>
      <c r="P58" s="42">
        <f t="shared" si="11"/>
        <v>0</v>
      </c>
      <c r="Q58" s="42">
        <f t="shared" si="11"/>
        <v>0</v>
      </c>
      <c r="R58" s="42">
        <f t="shared" si="11"/>
        <v>0</v>
      </c>
      <c r="S58" s="42">
        <f t="shared" si="11"/>
        <v>0</v>
      </c>
      <c r="T58" s="42">
        <f t="shared" si="11"/>
        <v>0</v>
      </c>
      <c r="U58" s="42">
        <f t="shared" si="11"/>
        <v>0</v>
      </c>
      <c r="V58" s="42">
        <f t="shared" si="11"/>
        <v>0</v>
      </c>
      <c r="W58" s="42">
        <f t="shared" si="11"/>
        <v>0</v>
      </c>
      <c r="X58" s="42">
        <f t="shared" si="11"/>
        <v>0</v>
      </c>
      <c r="Y58" s="43">
        <f>SUM(C58:X58)</f>
        <v>141.49100000000001</v>
      </c>
    </row>
    <row r="59" spans="1:25" x14ac:dyDescent="0.15">
      <c r="A59" s="108" t="s">
        <v>42</v>
      </c>
      <c r="B59" s="109"/>
      <c r="C59" s="44">
        <f>SUM(C57:C58)</f>
        <v>39</v>
      </c>
      <c r="D59" s="44">
        <f t="shared" ref="D59:X59" si="12">SUM(D57:D58)</f>
        <v>18</v>
      </c>
      <c r="E59" s="44">
        <f t="shared" si="12"/>
        <v>90</v>
      </c>
      <c r="F59" s="44">
        <f t="shared" si="12"/>
        <v>24</v>
      </c>
      <c r="G59" s="44">
        <f t="shared" si="12"/>
        <v>0</v>
      </c>
      <c r="H59" s="44">
        <f t="shared" si="12"/>
        <v>10</v>
      </c>
      <c r="I59" s="44">
        <f t="shared" si="12"/>
        <v>12.5</v>
      </c>
      <c r="J59" s="44">
        <f t="shared" si="12"/>
        <v>3</v>
      </c>
      <c r="K59" s="44">
        <f t="shared" si="12"/>
        <v>16.25</v>
      </c>
      <c r="L59" s="44">
        <f t="shared" si="12"/>
        <v>0.441</v>
      </c>
      <c r="M59" s="44">
        <f t="shared" si="12"/>
        <v>7.5</v>
      </c>
      <c r="N59" s="44">
        <f t="shared" si="12"/>
        <v>32.299999999999997</v>
      </c>
      <c r="O59" s="44">
        <f t="shared" si="12"/>
        <v>7.919999999999999</v>
      </c>
      <c r="P59" s="44">
        <f t="shared" si="12"/>
        <v>8.120000000000001</v>
      </c>
      <c r="Q59" s="44">
        <f t="shared" si="12"/>
        <v>0</v>
      </c>
      <c r="R59" s="44">
        <f t="shared" si="12"/>
        <v>0</v>
      </c>
      <c r="S59" s="44">
        <f t="shared" si="12"/>
        <v>0</v>
      </c>
      <c r="T59" s="44">
        <f t="shared" si="12"/>
        <v>0</v>
      </c>
      <c r="U59" s="44">
        <f t="shared" si="12"/>
        <v>0</v>
      </c>
      <c r="V59" s="44">
        <f t="shared" si="12"/>
        <v>0</v>
      </c>
      <c r="W59" s="44">
        <f t="shared" si="12"/>
        <v>0</v>
      </c>
      <c r="X59" s="44">
        <f t="shared" si="12"/>
        <v>0</v>
      </c>
      <c r="Y59" s="43">
        <f>SUM(C59:X59)</f>
        <v>269.03100000000001</v>
      </c>
    </row>
    <row r="60" spans="1:25" x14ac:dyDescent="0.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6"/>
    </row>
    <row r="61" spans="1:25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6"/>
    </row>
    <row r="62" spans="1:25" x14ac:dyDescent="0.15">
      <c r="A62" s="110" t="s">
        <v>43</v>
      </c>
      <c r="B62" s="110"/>
      <c r="C62" s="49"/>
      <c r="H62" s="110" t="s">
        <v>44</v>
      </c>
      <c r="I62" s="110"/>
      <c r="J62" s="110"/>
      <c r="K62" s="110"/>
      <c r="P62" s="110" t="s">
        <v>45</v>
      </c>
      <c r="Q62" s="110"/>
      <c r="R62" s="110"/>
      <c r="S62" s="110"/>
    </row>
  </sheetData>
  <mergeCells count="30">
    <mergeCell ref="A27:B27"/>
    <mergeCell ref="B3:J3"/>
    <mergeCell ref="M3:Q3"/>
    <mergeCell ref="R3:V3"/>
    <mergeCell ref="P4:S4"/>
    <mergeCell ref="A5:B6"/>
    <mergeCell ref="C5:V5"/>
    <mergeCell ref="A7:A10"/>
    <mergeCell ref="A11:A14"/>
    <mergeCell ref="A15:A18"/>
    <mergeCell ref="A23:B23"/>
    <mergeCell ref="A24:B24"/>
    <mergeCell ref="A30:B30"/>
    <mergeCell ref="H30:K30"/>
    <mergeCell ref="P30:S30"/>
    <mergeCell ref="B35:J35"/>
    <mergeCell ref="M35:Q35"/>
    <mergeCell ref="R35:V35"/>
    <mergeCell ref="P62:S62"/>
    <mergeCell ref="P36:S36"/>
    <mergeCell ref="A37:B38"/>
    <mergeCell ref="C37:V37"/>
    <mergeCell ref="A39:A42"/>
    <mergeCell ref="A43:A46"/>
    <mergeCell ref="A47:A50"/>
    <mergeCell ref="A55:B55"/>
    <mergeCell ref="A56:B56"/>
    <mergeCell ref="A59:B59"/>
    <mergeCell ref="A62:B62"/>
    <mergeCell ref="H62:K6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opLeftCell="A28" workbookViewId="0">
      <selection activeCell="F40" sqref="F40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4.710937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92" t="s">
        <v>0</v>
      </c>
      <c r="C1" s="92"/>
      <c r="D1" s="92"/>
      <c r="E1" s="92"/>
      <c r="F1" s="92"/>
      <c r="G1" s="92"/>
      <c r="H1" s="92"/>
      <c r="I1" s="92"/>
      <c r="J1" s="92"/>
      <c r="L1" s="2"/>
      <c r="M1" s="93" t="s">
        <v>142</v>
      </c>
      <c r="N1" s="93"/>
      <c r="O1" s="93"/>
      <c r="P1" s="93"/>
      <c r="Q1" s="93"/>
      <c r="R1" s="93" t="s">
        <v>2</v>
      </c>
      <c r="S1" s="93"/>
      <c r="T1" s="93"/>
      <c r="U1" s="93"/>
      <c r="V1" s="93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94">
        <v>44834</v>
      </c>
      <c r="Q2" s="94"/>
      <c r="R2" s="94"/>
      <c r="S2" s="94"/>
      <c r="T2" s="5"/>
      <c r="U2" s="5"/>
      <c r="V2" s="5"/>
    </row>
    <row r="3" spans="1:25" x14ac:dyDescent="0.15">
      <c r="A3" s="95"/>
      <c r="B3" s="96"/>
      <c r="C3" s="99" t="s">
        <v>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7"/>
      <c r="X3" s="7"/>
      <c r="Y3" s="8"/>
    </row>
    <row r="4" spans="1:25" ht="54.75" thickBot="1" x14ac:dyDescent="0.2">
      <c r="A4" s="97"/>
      <c r="B4" s="98"/>
      <c r="C4" s="9" t="s">
        <v>5</v>
      </c>
      <c r="D4" s="10" t="s">
        <v>6</v>
      </c>
      <c r="E4" s="11" t="s">
        <v>7</v>
      </c>
      <c r="F4" s="11" t="s">
        <v>8</v>
      </c>
      <c r="G4" s="11" t="s">
        <v>46</v>
      </c>
      <c r="H4" s="11" t="s">
        <v>15</v>
      </c>
      <c r="I4" s="12" t="s">
        <v>13</v>
      </c>
      <c r="J4" s="11" t="s">
        <v>12</v>
      </c>
      <c r="K4" s="11" t="s">
        <v>18</v>
      </c>
      <c r="L4" s="11" t="s">
        <v>49</v>
      </c>
      <c r="M4" s="11" t="s">
        <v>11</v>
      </c>
      <c r="N4" s="12" t="s">
        <v>10</v>
      </c>
      <c r="O4" s="11" t="s">
        <v>17</v>
      </c>
      <c r="P4" s="11" t="s">
        <v>47</v>
      </c>
      <c r="Q4" s="11" t="s">
        <v>19</v>
      </c>
      <c r="R4" s="11" t="s">
        <v>20</v>
      </c>
      <c r="S4" s="11" t="s">
        <v>22</v>
      </c>
      <c r="T4" s="11" t="s">
        <v>23</v>
      </c>
      <c r="U4" s="12" t="s">
        <v>16</v>
      </c>
      <c r="V4" s="13" t="s">
        <v>51</v>
      </c>
      <c r="W4" s="10" t="s">
        <v>52</v>
      </c>
      <c r="X4" s="10"/>
      <c r="Y4" s="8"/>
    </row>
    <row r="5" spans="1:25" x14ac:dyDescent="0.15">
      <c r="A5" s="102" t="s">
        <v>25</v>
      </c>
      <c r="B5" s="14" t="s">
        <v>26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>
        <v>80</v>
      </c>
      <c r="T5" s="15"/>
      <c r="U5" s="15"/>
      <c r="V5" s="16"/>
      <c r="W5" s="16">
        <v>80</v>
      </c>
      <c r="X5" s="16"/>
      <c r="Y5" s="8"/>
    </row>
    <row r="6" spans="1:25" x14ac:dyDescent="0.15">
      <c r="A6" s="103"/>
      <c r="B6" s="17" t="s">
        <v>155</v>
      </c>
      <c r="C6" s="18"/>
      <c r="D6" s="18">
        <v>7</v>
      </c>
      <c r="E6" s="18"/>
      <c r="F6" s="18"/>
      <c r="G6" s="18"/>
      <c r="H6" s="18"/>
      <c r="I6" s="18"/>
      <c r="J6" s="18"/>
      <c r="K6" s="18"/>
      <c r="L6" s="18"/>
      <c r="M6" s="18"/>
      <c r="N6" s="18">
        <v>35</v>
      </c>
      <c r="O6" s="18"/>
      <c r="P6" s="18"/>
      <c r="Q6" s="18"/>
      <c r="R6" s="18"/>
      <c r="S6" s="18"/>
      <c r="T6" s="18"/>
      <c r="U6" s="18"/>
      <c r="V6" s="19"/>
      <c r="W6" s="19"/>
      <c r="X6" s="19"/>
      <c r="Y6" s="8"/>
    </row>
    <row r="7" spans="1:25" x14ac:dyDescent="0.15">
      <c r="A7" s="103"/>
      <c r="B7" s="17" t="s">
        <v>123</v>
      </c>
      <c r="C7" s="18"/>
      <c r="D7" s="18"/>
      <c r="E7" s="18">
        <v>7</v>
      </c>
      <c r="F7" s="18"/>
      <c r="G7" s="18"/>
      <c r="H7" s="18"/>
      <c r="I7" s="18"/>
      <c r="J7" s="18"/>
      <c r="K7" s="18"/>
      <c r="L7" s="18"/>
      <c r="M7" s="18"/>
      <c r="N7" s="18"/>
      <c r="O7" s="18">
        <v>50</v>
      </c>
      <c r="P7" s="18"/>
      <c r="Q7" s="18"/>
      <c r="R7" s="18"/>
      <c r="S7" s="18"/>
      <c r="T7" s="18"/>
      <c r="U7" s="18"/>
      <c r="V7" s="19"/>
      <c r="W7" s="19"/>
      <c r="X7" s="19"/>
      <c r="Y7" s="8"/>
    </row>
    <row r="8" spans="1:25" ht="11.25" thickBot="1" x14ac:dyDescent="0.2">
      <c r="A8" s="104"/>
      <c r="B8" s="20" t="s">
        <v>5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x14ac:dyDescent="0.15">
      <c r="A9" s="102" t="s">
        <v>27</v>
      </c>
      <c r="B9" s="14" t="s">
        <v>156</v>
      </c>
      <c r="C9" s="15"/>
      <c r="D9" s="15"/>
      <c r="E9" s="15"/>
      <c r="F9" s="15"/>
      <c r="G9" s="15"/>
      <c r="H9" s="15">
        <v>40</v>
      </c>
      <c r="I9" s="15"/>
      <c r="J9" s="15"/>
      <c r="K9" s="15"/>
      <c r="L9" s="15"/>
      <c r="M9" s="15"/>
      <c r="N9" s="15"/>
      <c r="O9" s="15">
        <v>40</v>
      </c>
      <c r="P9" s="15"/>
      <c r="Q9" s="15"/>
      <c r="R9" s="15"/>
      <c r="S9" s="15"/>
      <c r="T9" s="15"/>
      <c r="U9" s="15"/>
      <c r="V9" s="16"/>
      <c r="W9" s="16"/>
      <c r="X9" s="16"/>
      <c r="Y9" s="8"/>
    </row>
    <row r="10" spans="1:25" x14ac:dyDescent="0.15">
      <c r="A10" s="103"/>
      <c r="B10" s="23" t="s">
        <v>107</v>
      </c>
      <c r="C10" s="18"/>
      <c r="D10" s="18">
        <v>8</v>
      </c>
      <c r="E10" s="18"/>
      <c r="F10" s="18"/>
      <c r="G10" s="18"/>
      <c r="H10" s="18">
        <v>5</v>
      </c>
      <c r="I10" s="18"/>
      <c r="J10" s="18">
        <v>10</v>
      </c>
      <c r="K10" s="18">
        <v>15</v>
      </c>
      <c r="L10" s="18">
        <v>45</v>
      </c>
      <c r="M10" s="18">
        <v>25</v>
      </c>
      <c r="N10" s="18"/>
      <c r="O10" s="18"/>
      <c r="P10" s="18"/>
      <c r="Q10" s="18"/>
      <c r="R10" s="18"/>
      <c r="S10" s="18"/>
      <c r="T10" s="18">
        <v>5</v>
      </c>
      <c r="U10" s="18">
        <v>5</v>
      </c>
      <c r="V10" s="19"/>
      <c r="W10" s="19"/>
      <c r="X10" s="19"/>
      <c r="Y10" s="8"/>
    </row>
    <row r="11" spans="1:25" x14ac:dyDescent="0.15">
      <c r="A11" s="103"/>
      <c r="B11" s="23" t="s">
        <v>57</v>
      </c>
      <c r="C11" s="18">
        <v>40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104"/>
      <c r="B12" s="20" t="s">
        <v>7</v>
      </c>
      <c r="C12" s="21"/>
      <c r="D12" s="21"/>
      <c r="E12" s="21">
        <v>7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x14ac:dyDescent="0.15">
      <c r="A13" s="102" t="s">
        <v>31</v>
      </c>
      <c r="B13" s="14" t="s">
        <v>157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>
        <v>30</v>
      </c>
      <c r="T13" s="15"/>
      <c r="U13" s="15"/>
      <c r="V13" s="16">
        <v>20</v>
      </c>
      <c r="W13" s="16"/>
      <c r="X13" s="16"/>
      <c r="Y13" s="8"/>
    </row>
    <row r="14" spans="1:25" x14ac:dyDescent="0.15">
      <c r="A14" s="103"/>
      <c r="B14" s="17" t="s">
        <v>152</v>
      </c>
      <c r="C14" s="18"/>
      <c r="D14" s="18"/>
      <c r="E14" s="18"/>
      <c r="F14" s="18">
        <v>5</v>
      </c>
      <c r="G14" s="18">
        <v>0.1</v>
      </c>
      <c r="H14" s="18"/>
      <c r="I14" s="18"/>
      <c r="J14" s="18"/>
      <c r="K14" s="18"/>
      <c r="L14" s="18"/>
      <c r="M14" s="18"/>
      <c r="N14" s="18"/>
      <c r="O14" s="18"/>
      <c r="P14" s="18">
        <v>28</v>
      </c>
      <c r="Q14" s="18">
        <v>25</v>
      </c>
      <c r="R14" s="18"/>
      <c r="S14" s="18"/>
      <c r="T14" s="18"/>
      <c r="U14" s="18"/>
      <c r="V14" s="19">
        <v>18</v>
      </c>
      <c r="W14" s="19"/>
      <c r="X14" s="19"/>
      <c r="Y14" s="8"/>
    </row>
    <row r="15" spans="1:25" x14ac:dyDescent="0.15">
      <c r="A15" s="103"/>
      <c r="B15" s="17" t="s">
        <v>33</v>
      </c>
      <c r="C15" s="18">
        <v>30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105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35</v>
      </c>
      <c r="C17" s="26">
        <f t="shared" ref="C17:X17" si="0">SUM(C5:C12)</f>
        <v>80</v>
      </c>
      <c r="D17" s="26">
        <f t="shared" si="0"/>
        <v>15</v>
      </c>
      <c r="E17" s="26">
        <f t="shared" si="0"/>
        <v>14</v>
      </c>
      <c r="F17" s="26">
        <f t="shared" si="0"/>
        <v>0</v>
      </c>
      <c r="G17" s="26">
        <f t="shared" si="0"/>
        <v>0</v>
      </c>
      <c r="H17" s="26">
        <f t="shared" si="0"/>
        <v>45</v>
      </c>
      <c r="I17" s="26">
        <f t="shared" si="0"/>
        <v>0</v>
      </c>
      <c r="J17" s="26">
        <f t="shared" si="0"/>
        <v>10</v>
      </c>
      <c r="K17" s="26">
        <f t="shared" si="0"/>
        <v>15</v>
      </c>
      <c r="L17" s="26">
        <f t="shared" si="0"/>
        <v>45</v>
      </c>
      <c r="M17" s="26">
        <f t="shared" si="0"/>
        <v>25</v>
      </c>
      <c r="N17" s="26">
        <f t="shared" si="0"/>
        <v>35</v>
      </c>
      <c r="O17" s="26">
        <f t="shared" si="0"/>
        <v>90</v>
      </c>
      <c r="P17" s="26">
        <f t="shared" si="0"/>
        <v>0</v>
      </c>
      <c r="Q17" s="26">
        <f t="shared" si="0"/>
        <v>0</v>
      </c>
      <c r="R17" s="26">
        <f t="shared" si="0"/>
        <v>0</v>
      </c>
      <c r="S17" s="26">
        <f t="shared" si="0"/>
        <v>80</v>
      </c>
      <c r="T17" s="26">
        <f t="shared" si="0"/>
        <v>5</v>
      </c>
      <c r="U17" s="26">
        <f t="shared" si="0"/>
        <v>5</v>
      </c>
      <c r="V17" s="26">
        <f t="shared" si="0"/>
        <v>0</v>
      </c>
      <c r="W17" s="26">
        <f t="shared" si="0"/>
        <v>80</v>
      </c>
      <c r="X17" s="26">
        <f t="shared" si="0"/>
        <v>0</v>
      </c>
      <c r="Y17" s="8"/>
    </row>
    <row r="18" spans="1:25" x14ac:dyDescent="0.15">
      <c r="A18" s="27"/>
      <c r="B18" s="28" t="s">
        <v>36</v>
      </c>
      <c r="C18" s="29">
        <f>SUM(A17*C17)/1000</f>
        <v>0.08</v>
      </c>
      <c r="D18" s="29">
        <f>+(A17*D17)/1000</f>
        <v>1.4999999999999999E-2</v>
      </c>
      <c r="E18" s="29">
        <f>+(A17*E17)/1000</f>
        <v>1.4E-2</v>
      </c>
      <c r="F18" s="29">
        <f>+(A17*F17)/1000</f>
        <v>0</v>
      </c>
      <c r="G18" s="29">
        <f>+(A17*G17)</f>
        <v>0</v>
      </c>
      <c r="H18" s="29">
        <f>+(A17*H17)/1000</f>
        <v>4.4999999999999998E-2</v>
      </c>
      <c r="I18" s="29">
        <f>+(A17*I17)/1000</f>
        <v>0</v>
      </c>
      <c r="J18" s="29">
        <f>+(A17*J17)/1000</f>
        <v>0.01</v>
      </c>
      <c r="K18" s="29">
        <f>+(A17*K17)/1000</f>
        <v>1.4999999999999999E-2</v>
      </c>
      <c r="L18" s="29">
        <f>+(A17*L17)/1000</f>
        <v>4.4999999999999998E-2</v>
      </c>
      <c r="M18" s="29">
        <f>+(A17*M17)/1000</f>
        <v>2.5000000000000001E-2</v>
      </c>
      <c r="N18" s="29">
        <f>+(A17*N17)/1000</f>
        <v>3.5000000000000003E-2</v>
      </c>
      <c r="O18" s="29">
        <f>+(A17*O17)/1000</f>
        <v>0.09</v>
      </c>
      <c r="P18" s="29">
        <f>+(A17*P17)/1000</f>
        <v>0</v>
      </c>
      <c r="Q18" s="29">
        <f>+(A17*Q17)/1000</f>
        <v>0</v>
      </c>
      <c r="R18" s="29">
        <f>+(A17*R17)/1000</f>
        <v>0</v>
      </c>
      <c r="S18" s="29">
        <f>+(A17*S17)/1000</f>
        <v>0.08</v>
      </c>
      <c r="T18" s="29">
        <f>+(A17*T17)/1000</f>
        <v>5.0000000000000001E-3</v>
      </c>
      <c r="U18" s="29">
        <f>+(A17*U17)/1000</f>
        <v>5.0000000000000001E-3</v>
      </c>
      <c r="V18" s="29">
        <f>+(A17*V17)/1000</f>
        <v>0</v>
      </c>
      <c r="W18" s="29">
        <f>+(A17*W17)/1000</f>
        <v>0.08</v>
      </c>
      <c r="X18" s="29">
        <f>+(A17*X17)/1000</f>
        <v>0</v>
      </c>
      <c r="Y18" s="8"/>
    </row>
    <row r="19" spans="1:25" x14ac:dyDescent="0.15">
      <c r="A19" s="24">
        <f>SUM(D2)</f>
        <v>1</v>
      </c>
      <c r="B19" s="28" t="s">
        <v>37</v>
      </c>
      <c r="C19" s="30">
        <f t="shared" ref="C19:X19" si="1">SUM(C13:C16)</f>
        <v>30</v>
      </c>
      <c r="D19" s="30">
        <f t="shared" si="1"/>
        <v>0</v>
      </c>
      <c r="E19" s="30">
        <f t="shared" si="1"/>
        <v>0</v>
      </c>
      <c r="F19" s="30">
        <f t="shared" si="1"/>
        <v>5</v>
      </c>
      <c r="G19" s="30">
        <f t="shared" si="1"/>
        <v>0.1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28</v>
      </c>
      <c r="Q19" s="30">
        <f t="shared" si="1"/>
        <v>25</v>
      </c>
      <c r="R19" s="30">
        <f t="shared" si="1"/>
        <v>0</v>
      </c>
      <c r="S19" s="30">
        <f t="shared" si="1"/>
        <v>30</v>
      </c>
      <c r="T19" s="30">
        <f t="shared" si="1"/>
        <v>0</v>
      </c>
      <c r="U19" s="30">
        <f t="shared" si="1"/>
        <v>0</v>
      </c>
      <c r="V19" s="30">
        <f t="shared" si="1"/>
        <v>38</v>
      </c>
      <c r="W19" s="30">
        <f t="shared" si="1"/>
        <v>0</v>
      </c>
      <c r="X19" s="30">
        <f t="shared" si="1"/>
        <v>0</v>
      </c>
      <c r="Y19" s="8"/>
    </row>
    <row r="20" spans="1:25" ht="11.25" thickBot="1" x14ac:dyDescent="0.2">
      <c r="A20" s="31"/>
      <c r="B20" s="32" t="s">
        <v>38</v>
      </c>
      <c r="C20" s="33">
        <f>SUM(A19*C19)/1000</f>
        <v>0.03</v>
      </c>
      <c r="D20" s="33">
        <f>+(A19*D19)/1000</f>
        <v>0</v>
      </c>
      <c r="E20" s="33">
        <f>+(A19*E19)/1000</f>
        <v>0</v>
      </c>
      <c r="F20" s="33">
        <f>+(A19*F19)/1000</f>
        <v>5.0000000000000001E-3</v>
      </c>
      <c r="G20" s="33">
        <f>+(A19*G19)/1000</f>
        <v>1E-4</v>
      </c>
      <c r="H20" s="33">
        <f>+(A19*H19)/1000</f>
        <v>0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</v>
      </c>
      <c r="M20" s="33">
        <f>+(A19*M19)/1000</f>
        <v>0</v>
      </c>
      <c r="N20" s="33">
        <f>+(A19*N19)/1000</f>
        <v>0</v>
      </c>
      <c r="O20" s="33">
        <f>+(A19*O19)/1000</f>
        <v>0</v>
      </c>
      <c r="P20" s="33">
        <f>+(A19*P19)/1000</f>
        <v>2.8000000000000001E-2</v>
      </c>
      <c r="Q20" s="33">
        <f>+(A19*Q19)/1000</f>
        <v>2.5000000000000001E-2</v>
      </c>
      <c r="R20" s="33">
        <f>+(A19*R19)/1000</f>
        <v>0</v>
      </c>
      <c r="S20" s="33">
        <f>+(A19*S19)/1000</f>
        <v>0.03</v>
      </c>
      <c r="T20" s="33">
        <f>+(A19*T19)/1000</f>
        <v>0</v>
      </c>
      <c r="U20" s="33">
        <f>+(A19*U19)/1000</f>
        <v>0</v>
      </c>
      <c r="V20" s="33">
        <f>+(A19*V19)/1000</f>
        <v>3.7999999999999999E-2</v>
      </c>
      <c r="W20" s="34">
        <f>+(A19*W19)/1000</f>
        <v>0</v>
      </c>
      <c r="X20" s="34">
        <f>+(A19*X19)/1000</f>
        <v>0</v>
      </c>
      <c r="Y20" s="8"/>
    </row>
    <row r="21" spans="1:25" x14ac:dyDescent="0.15">
      <c r="A21" s="106" t="s">
        <v>39</v>
      </c>
      <c r="B21" s="107"/>
      <c r="C21" s="35">
        <f t="shared" ref="C21:X21" si="2">+C20+C18</f>
        <v>0.11</v>
      </c>
      <c r="D21" s="35">
        <f t="shared" si="2"/>
        <v>1.4999999999999999E-2</v>
      </c>
      <c r="E21" s="35">
        <f t="shared" si="2"/>
        <v>1.4E-2</v>
      </c>
      <c r="F21" s="35">
        <f t="shared" si="2"/>
        <v>5.0000000000000001E-3</v>
      </c>
      <c r="G21" s="35">
        <f t="shared" si="2"/>
        <v>1E-4</v>
      </c>
      <c r="H21" s="35">
        <f t="shared" si="2"/>
        <v>4.4999999999999998E-2</v>
      </c>
      <c r="I21" s="35">
        <f t="shared" si="2"/>
        <v>0</v>
      </c>
      <c r="J21" s="35">
        <f t="shared" si="2"/>
        <v>0.01</v>
      </c>
      <c r="K21" s="35">
        <f t="shared" si="2"/>
        <v>1.4999999999999999E-2</v>
      </c>
      <c r="L21" s="35">
        <f t="shared" si="2"/>
        <v>4.4999999999999998E-2</v>
      </c>
      <c r="M21" s="35">
        <f t="shared" si="2"/>
        <v>2.5000000000000001E-2</v>
      </c>
      <c r="N21" s="35">
        <f t="shared" si="2"/>
        <v>3.5000000000000003E-2</v>
      </c>
      <c r="O21" s="35">
        <f t="shared" si="2"/>
        <v>0.09</v>
      </c>
      <c r="P21" s="35">
        <f t="shared" si="2"/>
        <v>2.8000000000000001E-2</v>
      </c>
      <c r="Q21" s="35">
        <f t="shared" si="2"/>
        <v>2.5000000000000001E-2</v>
      </c>
      <c r="R21" s="35">
        <f t="shared" si="2"/>
        <v>0</v>
      </c>
      <c r="S21" s="35">
        <f t="shared" si="2"/>
        <v>0.11</v>
      </c>
      <c r="T21" s="35">
        <f t="shared" si="2"/>
        <v>5.0000000000000001E-3</v>
      </c>
      <c r="U21" s="35">
        <f t="shared" si="2"/>
        <v>5.0000000000000001E-3</v>
      </c>
      <c r="V21" s="35">
        <f t="shared" si="2"/>
        <v>3.7999999999999999E-2</v>
      </c>
      <c r="W21" s="36">
        <f t="shared" si="2"/>
        <v>0.08</v>
      </c>
      <c r="X21" s="36">
        <f t="shared" si="2"/>
        <v>0</v>
      </c>
      <c r="Y21" s="8"/>
    </row>
    <row r="22" spans="1:25" x14ac:dyDescent="0.15">
      <c r="A22" s="99" t="s">
        <v>40</v>
      </c>
      <c r="B22" s="101"/>
      <c r="C22" s="37">
        <v>300</v>
      </c>
      <c r="D22" s="37">
        <v>2850</v>
      </c>
      <c r="E22" s="37">
        <v>2250</v>
      </c>
      <c r="F22" s="37">
        <v>900</v>
      </c>
      <c r="G22" s="37">
        <v>75</v>
      </c>
      <c r="H22" s="37">
        <v>200</v>
      </c>
      <c r="I22" s="37">
        <v>148</v>
      </c>
      <c r="J22" s="37">
        <v>350</v>
      </c>
      <c r="K22" s="37">
        <v>325</v>
      </c>
      <c r="L22" s="37">
        <v>3000</v>
      </c>
      <c r="M22" s="37">
        <v>175</v>
      </c>
      <c r="N22" s="37">
        <v>435</v>
      </c>
      <c r="O22" s="37">
        <v>250</v>
      </c>
      <c r="P22" s="37">
        <v>290</v>
      </c>
      <c r="Q22" s="37">
        <v>380</v>
      </c>
      <c r="R22" s="37">
        <v>147</v>
      </c>
      <c r="S22" s="37">
        <v>350</v>
      </c>
      <c r="T22" s="37">
        <v>250</v>
      </c>
      <c r="U22" s="38">
        <v>300</v>
      </c>
      <c r="V22" s="37">
        <v>440</v>
      </c>
      <c r="W22" s="38">
        <v>400</v>
      </c>
      <c r="X22" s="38"/>
      <c r="Y22" s="8"/>
    </row>
    <row r="23" spans="1:25" x14ac:dyDescent="0.15">
      <c r="A23" s="40">
        <f>SUM(A17)</f>
        <v>1</v>
      </c>
      <c r="B23" s="41" t="s">
        <v>41</v>
      </c>
      <c r="C23" s="42">
        <f t="shared" ref="C23" si="3">SUM(C18*C22)</f>
        <v>24</v>
      </c>
      <c r="D23" s="42">
        <f t="shared" ref="D23:X23" si="4">SUM(D18*D22)</f>
        <v>42.75</v>
      </c>
      <c r="E23" s="42">
        <f t="shared" si="4"/>
        <v>31.5</v>
      </c>
      <c r="F23" s="42">
        <f t="shared" si="4"/>
        <v>0</v>
      </c>
      <c r="G23" s="42">
        <f t="shared" si="4"/>
        <v>0</v>
      </c>
      <c r="H23" s="42">
        <f t="shared" si="4"/>
        <v>9</v>
      </c>
      <c r="I23" s="42">
        <f t="shared" si="4"/>
        <v>0</v>
      </c>
      <c r="J23" s="42">
        <f t="shared" si="4"/>
        <v>3.5</v>
      </c>
      <c r="K23" s="42">
        <f t="shared" si="4"/>
        <v>4.875</v>
      </c>
      <c r="L23" s="42">
        <f t="shared" si="4"/>
        <v>135</v>
      </c>
      <c r="M23" s="42">
        <f t="shared" si="4"/>
        <v>4.375</v>
      </c>
      <c r="N23" s="42">
        <f t="shared" si="4"/>
        <v>15.225000000000001</v>
      </c>
      <c r="O23" s="42">
        <f t="shared" si="4"/>
        <v>22.5</v>
      </c>
      <c r="P23" s="42">
        <f t="shared" si="4"/>
        <v>0</v>
      </c>
      <c r="Q23" s="42">
        <f t="shared" si="4"/>
        <v>0</v>
      </c>
      <c r="R23" s="42">
        <f t="shared" si="4"/>
        <v>0</v>
      </c>
      <c r="S23" s="42">
        <f t="shared" si="4"/>
        <v>28</v>
      </c>
      <c r="T23" s="42">
        <f t="shared" si="4"/>
        <v>1.25</v>
      </c>
      <c r="U23" s="42">
        <f t="shared" si="4"/>
        <v>1.5</v>
      </c>
      <c r="V23" s="42">
        <f t="shared" si="4"/>
        <v>0</v>
      </c>
      <c r="W23" s="42">
        <f t="shared" si="4"/>
        <v>32</v>
      </c>
      <c r="X23" s="42">
        <f t="shared" si="4"/>
        <v>0</v>
      </c>
      <c r="Y23" s="43">
        <f>SUM(C23:X23)</f>
        <v>355.47500000000002</v>
      </c>
    </row>
    <row r="24" spans="1:25" x14ac:dyDescent="0.15">
      <c r="A24" s="40">
        <f>SUM(A19)</f>
        <v>1</v>
      </c>
      <c r="B24" s="41" t="s">
        <v>41</v>
      </c>
      <c r="C24" s="42">
        <f t="shared" ref="C24:X24" si="5">SUM(C20*C22)</f>
        <v>9</v>
      </c>
      <c r="D24" s="42">
        <f t="shared" si="5"/>
        <v>0</v>
      </c>
      <c r="E24" s="42">
        <f t="shared" si="5"/>
        <v>0</v>
      </c>
      <c r="F24" s="42">
        <f t="shared" si="5"/>
        <v>4.5</v>
      </c>
      <c r="G24" s="42">
        <f t="shared" si="5"/>
        <v>7.5000000000000006E-3</v>
      </c>
      <c r="H24" s="42">
        <f t="shared" si="5"/>
        <v>0</v>
      </c>
      <c r="I24" s="42">
        <f t="shared" si="5"/>
        <v>0</v>
      </c>
      <c r="J24" s="42">
        <f t="shared" si="5"/>
        <v>0</v>
      </c>
      <c r="K24" s="42">
        <f t="shared" si="5"/>
        <v>0</v>
      </c>
      <c r="L24" s="42">
        <f t="shared" si="5"/>
        <v>0</v>
      </c>
      <c r="M24" s="42">
        <f t="shared" si="5"/>
        <v>0</v>
      </c>
      <c r="N24" s="42">
        <f t="shared" si="5"/>
        <v>0</v>
      </c>
      <c r="O24" s="42">
        <f t="shared" si="5"/>
        <v>0</v>
      </c>
      <c r="P24" s="42">
        <f t="shared" si="5"/>
        <v>8.120000000000001</v>
      </c>
      <c r="Q24" s="42">
        <f t="shared" si="5"/>
        <v>9.5</v>
      </c>
      <c r="R24" s="42">
        <f t="shared" si="5"/>
        <v>0</v>
      </c>
      <c r="S24" s="42">
        <f t="shared" si="5"/>
        <v>10.5</v>
      </c>
      <c r="T24" s="42">
        <f t="shared" si="5"/>
        <v>0</v>
      </c>
      <c r="U24" s="42">
        <f t="shared" si="5"/>
        <v>0</v>
      </c>
      <c r="V24" s="42">
        <f t="shared" si="5"/>
        <v>16.72</v>
      </c>
      <c r="W24" s="42">
        <f t="shared" si="5"/>
        <v>0</v>
      </c>
      <c r="X24" s="42">
        <f t="shared" si="5"/>
        <v>0</v>
      </c>
      <c r="Y24" s="43">
        <f>SUM(C24:X24)</f>
        <v>58.347499999999997</v>
      </c>
    </row>
    <row r="25" spans="1:25" x14ac:dyDescent="0.15">
      <c r="A25" s="108" t="s">
        <v>42</v>
      </c>
      <c r="B25" s="109"/>
      <c r="C25" s="44">
        <f>SUM(C23:C24)</f>
        <v>33</v>
      </c>
      <c r="D25" s="44">
        <f t="shared" ref="D25:X25" si="6">SUM(D23:D24)</f>
        <v>42.75</v>
      </c>
      <c r="E25" s="44">
        <f t="shared" si="6"/>
        <v>31.5</v>
      </c>
      <c r="F25" s="44">
        <f t="shared" si="6"/>
        <v>4.5</v>
      </c>
      <c r="G25" s="44">
        <f t="shared" si="6"/>
        <v>7.5000000000000006E-3</v>
      </c>
      <c r="H25" s="44">
        <f t="shared" si="6"/>
        <v>9</v>
      </c>
      <c r="I25" s="44">
        <f t="shared" si="6"/>
        <v>0</v>
      </c>
      <c r="J25" s="44">
        <f t="shared" si="6"/>
        <v>3.5</v>
      </c>
      <c r="K25" s="44">
        <f t="shared" si="6"/>
        <v>4.875</v>
      </c>
      <c r="L25" s="44">
        <f t="shared" si="6"/>
        <v>135</v>
      </c>
      <c r="M25" s="44">
        <f t="shared" si="6"/>
        <v>4.375</v>
      </c>
      <c r="N25" s="44">
        <f t="shared" si="6"/>
        <v>15.225000000000001</v>
      </c>
      <c r="O25" s="44">
        <f t="shared" si="6"/>
        <v>22.5</v>
      </c>
      <c r="P25" s="44">
        <f t="shared" si="6"/>
        <v>8.120000000000001</v>
      </c>
      <c r="Q25" s="44">
        <f t="shared" si="6"/>
        <v>9.5</v>
      </c>
      <c r="R25" s="44">
        <f t="shared" si="6"/>
        <v>0</v>
      </c>
      <c r="S25" s="44">
        <f t="shared" si="6"/>
        <v>38.5</v>
      </c>
      <c r="T25" s="44">
        <f t="shared" si="6"/>
        <v>1.25</v>
      </c>
      <c r="U25" s="44">
        <f t="shared" si="6"/>
        <v>1.5</v>
      </c>
      <c r="V25" s="44">
        <f t="shared" si="6"/>
        <v>16.72</v>
      </c>
      <c r="W25" s="44">
        <f t="shared" si="6"/>
        <v>32</v>
      </c>
      <c r="X25" s="44">
        <f t="shared" si="6"/>
        <v>0</v>
      </c>
      <c r="Y25" s="43">
        <f>SUM(C25:X25)</f>
        <v>413.82249999999999</v>
      </c>
    </row>
    <row r="26" spans="1:25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1:25" s="48" customForma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</row>
    <row r="28" spans="1:25" x14ac:dyDescent="0.15">
      <c r="A28" s="110" t="s">
        <v>43</v>
      </c>
      <c r="B28" s="110"/>
      <c r="C28" s="49"/>
      <c r="H28" s="110" t="s">
        <v>44</v>
      </c>
      <c r="I28" s="110"/>
      <c r="J28" s="110"/>
      <c r="K28" s="110"/>
      <c r="P28" s="110" t="s">
        <v>45</v>
      </c>
      <c r="Q28" s="110"/>
      <c r="R28" s="110"/>
      <c r="S28" s="110"/>
    </row>
    <row r="32" spans="1:25" x14ac:dyDescent="0.15">
      <c r="B32" s="92" t="s">
        <v>0</v>
      </c>
      <c r="C32" s="92"/>
      <c r="D32" s="92"/>
      <c r="E32" s="92"/>
      <c r="F32" s="92"/>
      <c r="G32" s="92"/>
      <c r="H32" s="92"/>
      <c r="I32" s="92"/>
      <c r="J32" s="92"/>
      <c r="L32" s="2"/>
      <c r="M32" s="93" t="s">
        <v>142</v>
      </c>
      <c r="N32" s="93"/>
      <c r="O32" s="93"/>
      <c r="P32" s="93"/>
      <c r="Q32" s="93"/>
      <c r="R32" s="93" t="s">
        <v>110</v>
      </c>
      <c r="S32" s="93"/>
      <c r="T32" s="93"/>
      <c r="U32" s="93"/>
      <c r="V32" s="93"/>
    </row>
    <row r="33" spans="1:25" x14ac:dyDescent="0.15">
      <c r="B33" s="3" t="s">
        <v>3</v>
      </c>
      <c r="C33" s="4">
        <v>1</v>
      </c>
      <c r="D33" s="4">
        <v>1</v>
      </c>
      <c r="E33" s="5"/>
      <c r="F33" s="5"/>
      <c r="G33" s="5"/>
      <c r="H33" s="5"/>
      <c r="I33" s="5"/>
      <c r="J33" s="5"/>
      <c r="P33" s="94">
        <v>44834</v>
      </c>
      <c r="Q33" s="94"/>
      <c r="R33" s="94"/>
      <c r="S33" s="94"/>
      <c r="T33" s="5"/>
      <c r="U33" s="5"/>
      <c r="V33" s="5"/>
    </row>
    <row r="34" spans="1:25" x14ac:dyDescent="0.15">
      <c r="A34" s="95"/>
      <c r="B34" s="96"/>
      <c r="C34" s="99" t="s">
        <v>4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7"/>
      <c r="X34" s="7"/>
      <c r="Y34" s="8"/>
    </row>
    <row r="35" spans="1:25" ht="41.25" thickBot="1" x14ac:dyDescent="0.2">
      <c r="A35" s="97"/>
      <c r="B35" s="98"/>
      <c r="C35" s="9" t="s">
        <v>5</v>
      </c>
      <c r="D35" s="11" t="s">
        <v>8</v>
      </c>
      <c r="E35" s="11" t="s">
        <v>7</v>
      </c>
      <c r="F35" s="11"/>
      <c r="G35" s="11" t="s">
        <v>15</v>
      </c>
      <c r="H35" s="11" t="s">
        <v>6</v>
      </c>
      <c r="I35" s="11" t="s">
        <v>19</v>
      </c>
      <c r="J35" s="11" t="s">
        <v>48</v>
      </c>
      <c r="K35" s="11" t="s">
        <v>21</v>
      </c>
      <c r="L35" s="11" t="s">
        <v>16</v>
      </c>
      <c r="M35" s="11" t="s">
        <v>20</v>
      </c>
      <c r="N35" s="11" t="s">
        <v>24</v>
      </c>
      <c r="O35" s="11" t="s">
        <v>86</v>
      </c>
      <c r="P35" s="11"/>
      <c r="Q35" s="11"/>
      <c r="R35" s="11"/>
      <c r="S35" s="11"/>
      <c r="T35" s="11"/>
      <c r="U35" s="11"/>
      <c r="V35" s="10"/>
      <c r="W35" s="10"/>
      <c r="X35" s="10"/>
      <c r="Y35" s="8"/>
    </row>
    <row r="36" spans="1:25" ht="11.25" customHeight="1" x14ac:dyDescent="0.15">
      <c r="A36" s="102" t="s">
        <v>25</v>
      </c>
      <c r="B36" s="14" t="s">
        <v>66</v>
      </c>
      <c r="C36" s="15"/>
      <c r="D36" s="15"/>
      <c r="E36" s="15"/>
      <c r="F36" s="15"/>
      <c r="G36" s="15"/>
      <c r="H36" s="15"/>
      <c r="I36" s="15"/>
      <c r="J36" s="15"/>
      <c r="K36" s="15">
        <v>80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16"/>
      <c r="X36" s="16"/>
      <c r="Y36" s="8"/>
    </row>
    <row r="37" spans="1:25" x14ac:dyDescent="0.15">
      <c r="A37" s="103"/>
      <c r="B37" s="59" t="s">
        <v>6</v>
      </c>
      <c r="C37" s="18"/>
      <c r="D37" s="18"/>
      <c r="E37" s="18"/>
      <c r="F37" s="18"/>
      <c r="G37" s="18"/>
      <c r="H37" s="18">
        <v>6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5" x14ac:dyDescent="0.15">
      <c r="A38" s="103"/>
      <c r="B38" s="17" t="s">
        <v>123</v>
      </c>
      <c r="C38" s="18"/>
      <c r="D38" s="18"/>
      <c r="E38" s="18">
        <v>20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8"/>
    </row>
    <row r="39" spans="1:25" ht="11.25" thickBot="1" x14ac:dyDescent="0.2">
      <c r="A39" s="104"/>
      <c r="B39" s="20" t="s">
        <v>5</v>
      </c>
      <c r="C39" s="21">
        <v>70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8"/>
    </row>
    <row r="40" spans="1:25" ht="11.25" customHeight="1" x14ac:dyDescent="0.15">
      <c r="A40" s="102" t="s">
        <v>27</v>
      </c>
      <c r="B40" s="14" t="s">
        <v>124</v>
      </c>
      <c r="C40" s="15"/>
      <c r="D40" s="15">
        <v>3</v>
      </c>
      <c r="E40" s="15"/>
      <c r="F40" s="15"/>
      <c r="G40" s="15">
        <v>50</v>
      </c>
      <c r="H40" s="15"/>
      <c r="I40" s="15"/>
      <c r="J40" s="15"/>
      <c r="K40" s="15"/>
      <c r="L40" s="15">
        <v>10</v>
      </c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16"/>
      <c r="X40" s="16"/>
      <c r="Y40" s="8"/>
    </row>
    <row r="41" spans="1:25" x14ac:dyDescent="0.15">
      <c r="A41" s="103"/>
      <c r="B41" s="17" t="s">
        <v>153</v>
      </c>
      <c r="C41" s="18"/>
      <c r="D41" s="18">
        <v>15</v>
      </c>
      <c r="E41" s="18"/>
      <c r="F41" s="18"/>
      <c r="G41" s="18"/>
      <c r="H41" s="18"/>
      <c r="I41" s="18"/>
      <c r="J41" s="18">
        <v>25</v>
      </c>
      <c r="K41" s="18"/>
      <c r="L41" s="18"/>
      <c r="M41" s="18">
        <v>3</v>
      </c>
      <c r="N41" s="18"/>
      <c r="O41" s="18">
        <v>25</v>
      </c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x14ac:dyDescent="0.15">
      <c r="A42" s="103"/>
      <c r="B42" s="17" t="s">
        <v>125</v>
      </c>
      <c r="C42" s="18">
        <v>60</v>
      </c>
      <c r="D42" s="18"/>
      <c r="E42" s="18">
        <v>20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8"/>
    </row>
    <row r="43" spans="1:25" ht="11.25" thickBot="1" x14ac:dyDescent="0.2">
      <c r="A43" s="104"/>
      <c r="B43" s="20" t="s">
        <v>19</v>
      </c>
      <c r="C43" s="21"/>
      <c r="D43" s="21"/>
      <c r="E43" s="21"/>
      <c r="F43" s="21"/>
      <c r="G43" s="21"/>
      <c r="H43" s="21"/>
      <c r="I43" s="21">
        <v>60</v>
      </c>
      <c r="J43" s="21"/>
      <c r="K43" s="21"/>
      <c r="L43" s="21"/>
      <c r="M43" s="21"/>
      <c r="N43" s="21">
        <v>15</v>
      </c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8"/>
    </row>
    <row r="44" spans="1:25" ht="11.25" customHeight="1" x14ac:dyDescent="0.15">
      <c r="A44" s="102" t="s">
        <v>31</v>
      </c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52"/>
      <c r="X44" s="52"/>
      <c r="Y44" s="8"/>
    </row>
    <row r="45" spans="1:25" x14ac:dyDescent="0.15">
      <c r="A45" s="103"/>
      <c r="B45" s="5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4"/>
      <c r="W45" s="54"/>
      <c r="X45" s="54"/>
      <c r="Y45" s="8"/>
    </row>
    <row r="46" spans="1:25" x14ac:dyDescent="0.15">
      <c r="A46" s="103"/>
      <c r="B46" s="5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54"/>
      <c r="W46" s="54"/>
      <c r="X46" s="54"/>
      <c r="Y46" s="8"/>
    </row>
    <row r="47" spans="1:25" ht="11.25" thickBot="1" x14ac:dyDescent="0.2">
      <c r="A47" s="10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57"/>
      <c r="X47" s="57"/>
      <c r="Y47" s="8"/>
    </row>
    <row r="48" spans="1:25" ht="11.25" thickBot="1" x14ac:dyDescent="0.2">
      <c r="A48" s="24">
        <f>SUM(C33)</f>
        <v>1</v>
      </c>
      <c r="B48" s="25" t="s">
        <v>73</v>
      </c>
      <c r="C48" s="26">
        <f>SUM(C36:C39)</f>
        <v>70</v>
      </c>
      <c r="D48" s="26">
        <f t="shared" ref="D48:X48" si="7">SUM(D36:D39)</f>
        <v>0</v>
      </c>
      <c r="E48" s="26">
        <f t="shared" si="7"/>
        <v>20</v>
      </c>
      <c r="F48" s="26">
        <f t="shared" si="7"/>
        <v>0</v>
      </c>
      <c r="G48" s="26">
        <f t="shared" si="7"/>
        <v>0</v>
      </c>
      <c r="H48" s="26">
        <f t="shared" si="7"/>
        <v>6</v>
      </c>
      <c r="I48" s="26">
        <f t="shared" si="7"/>
        <v>0</v>
      </c>
      <c r="J48" s="26">
        <f t="shared" si="7"/>
        <v>0</v>
      </c>
      <c r="K48" s="26">
        <f t="shared" si="7"/>
        <v>80</v>
      </c>
      <c r="L48" s="26">
        <f t="shared" si="7"/>
        <v>0</v>
      </c>
      <c r="M48" s="26">
        <f t="shared" si="7"/>
        <v>0</v>
      </c>
      <c r="N48" s="26">
        <f t="shared" si="7"/>
        <v>0</v>
      </c>
      <c r="O48" s="26">
        <f t="shared" si="7"/>
        <v>0</v>
      </c>
      <c r="P48" s="26">
        <f t="shared" si="7"/>
        <v>0</v>
      </c>
      <c r="Q48" s="26">
        <f t="shared" si="7"/>
        <v>0</v>
      </c>
      <c r="R48" s="26">
        <f t="shared" si="7"/>
        <v>0</v>
      </c>
      <c r="S48" s="26">
        <f t="shared" si="7"/>
        <v>0</v>
      </c>
      <c r="T48" s="26">
        <f t="shared" si="7"/>
        <v>0</v>
      </c>
      <c r="U48" s="26">
        <f t="shared" si="7"/>
        <v>0</v>
      </c>
      <c r="V48" s="26">
        <f t="shared" si="7"/>
        <v>0</v>
      </c>
      <c r="W48" s="26">
        <f t="shared" si="7"/>
        <v>0</v>
      </c>
      <c r="X48" s="26">
        <f t="shared" si="7"/>
        <v>0</v>
      </c>
      <c r="Y48" s="8"/>
    </row>
    <row r="49" spans="1:25" x14ac:dyDescent="0.15">
      <c r="A49" s="27"/>
      <c r="B49" s="28" t="s">
        <v>74</v>
      </c>
      <c r="C49" s="29">
        <f>SUM(A48*C48)/1000</f>
        <v>7.0000000000000007E-2</v>
      </c>
      <c r="D49" s="29">
        <f>+(A48*D48)/1000</f>
        <v>0</v>
      </c>
      <c r="E49" s="29">
        <f>+(A48*E48)/1000</f>
        <v>0.02</v>
      </c>
      <c r="F49" s="29">
        <f>+(A48*F48)/1000</f>
        <v>0</v>
      </c>
      <c r="G49" s="29">
        <f>+(A48*G48)/1000</f>
        <v>0</v>
      </c>
      <c r="H49" s="29">
        <f>+(A48*H48)/1000</f>
        <v>6.0000000000000001E-3</v>
      </c>
      <c r="I49" s="29">
        <f>+(A48*I48)/1000</f>
        <v>0</v>
      </c>
      <c r="J49" s="29">
        <f>+(A48*J48)/1000</f>
        <v>0</v>
      </c>
      <c r="K49" s="29">
        <f>+(A48*K48)/1000</f>
        <v>0.08</v>
      </c>
      <c r="L49" s="29">
        <f>+(A48*L48)/1000</f>
        <v>0</v>
      </c>
      <c r="M49" s="29">
        <f>+(A48*M48)/1000</f>
        <v>0</v>
      </c>
      <c r="N49" s="29">
        <f>+(A48*N48)/1000</f>
        <v>0</v>
      </c>
      <c r="O49" s="29">
        <f>+(A48*O48)/1000</f>
        <v>0</v>
      </c>
      <c r="P49" s="29">
        <f>+(A48*P48)/1000</f>
        <v>0</v>
      </c>
      <c r="Q49" s="29">
        <f>+(A48*Q48)/1000</f>
        <v>0</v>
      </c>
      <c r="R49" s="29">
        <f>+(A48*R48)/1000</f>
        <v>0</v>
      </c>
      <c r="S49" s="29">
        <f>+(A48*S48)/1000</f>
        <v>0</v>
      </c>
      <c r="T49" s="29">
        <f>+(A48*T48)/1000</f>
        <v>0</v>
      </c>
      <c r="U49" s="29">
        <f>+(A48*U48)/1000</f>
        <v>0</v>
      </c>
      <c r="V49" s="29">
        <f>+(A48*V48)/1000</f>
        <v>0</v>
      </c>
      <c r="W49" s="29">
        <f>+(A48*W48)/1000</f>
        <v>0</v>
      </c>
      <c r="X49" s="29">
        <f>+(A48*X48)/1000</f>
        <v>0</v>
      </c>
      <c r="Y49" s="8"/>
    </row>
    <row r="50" spans="1:25" x14ac:dyDescent="0.15">
      <c r="A50" s="24">
        <f>SUM(D33)</f>
        <v>1</v>
      </c>
      <c r="B50" s="28" t="s">
        <v>75</v>
      </c>
      <c r="C50" s="30">
        <f>SUM(C40:C43)</f>
        <v>60</v>
      </c>
      <c r="D50" s="30">
        <f t="shared" ref="D50:X50" si="8">SUM(D40:D43)</f>
        <v>18</v>
      </c>
      <c r="E50" s="30">
        <f t="shared" si="8"/>
        <v>20</v>
      </c>
      <c r="F50" s="30">
        <f t="shared" si="8"/>
        <v>0</v>
      </c>
      <c r="G50" s="30">
        <f t="shared" si="8"/>
        <v>50</v>
      </c>
      <c r="H50" s="30">
        <f t="shared" si="8"/>
        <v>0</v>
      </c>
      <c r="I50" s="30">
        <f t="shared" si="8"/>
        <v>60</v>
      </c>
      <c r="J50" s="30">
        <f t="shared" si="8"/>
        <v>25</v>
      </c>
      <c r="K50" s="30">
        <f t="shared" si="8"/>
        <v>0</v>
      </c>
      <c r="L50" s="30">
        <f t="shared" si="8"/>
        <v>10</v>
      </c>
      <c r="M50" s="30">
        <f t="shared" si="8"/>
        <v>3</v>
      </c>
      <c r="N50" s="30">
        <f t="shared" si="8"/>
        <v>15</v>
      </c>
      <c r="O50" s="30">
        <f t="shared" si="8"/>
        <v>25</v>
      </c>
      <c r="P50" s="30">
        <f t="shared" si="8"/>
        <v>0</v>
      </c>
      <c r="Q50" s="30">
        <f t="shared" si="8"/>
        <v>0</v>
      </c>
      <c r="R50" s="30">
        <f t="shared" si="8"/>
        <v>0</v>
      </c>
      <c r="S50" s="30">
        <f t="shared" si="8"/>
        <v>0</v>
      </c>
      <c r="T50" s="30">
        <f t="shared" si="8"/>
        <v>0</v>
      </c>
      <c r="U50" s="30">
        <f t="shared" si="8"/>
        <v>0</v>
      </c>
      <c r="V50" s="30">
        <f t="shared" si="8"/>
        <v>0</v>
      </c>
      <c r="W50" s="30">
        <f t="shared" si="8"/>
        <v>0</v>
      </c>
      <c r="X50" s="30">
        <f t="shared" si="8"/>
        <v>0</v>
      </c>
      <c r="Y50" s="8"/>
    </row>
    <row r="51" spans="1:25" ht="11.25" thickBot="1" x14ac:dyDescent="0.2">
      <c r="A51" s="31"/>
      <c r="B51" s="32" t="s">
        <v>76</v>
      </c>
      <c r="C51" s="33">
        <f>SUM(A50*C50)/1000</f>
        <v>0.06</v>
      </c>
      <c r="D51" s="33">
        <f>+(A50*D50)/1000</f>
        <v>1.7999999999999999E-2</v>
      </c>
      <c r="E51" s="33">
        <f>+(A50*E50)/1000</f>
        <v>0.02</v>
      </c>
      <c r="F51" s="33">
        <f>+(A50*F50)/1000</f>
        <v>0</v>
      </c>
      <c r="G51" s="33">
        <f>+(A50*G50)/1000</f>
        <v>0.05</v>
      </c>
      <c r="H51" s="33">
        <f>+(A50*H50)/1000</f>
        <v>0</v>
      </c>
      <c r="I51" s="33">
        <f>+(A50*I50)/1000</f>
        <v>0.06</v>
      </c>
      <c r="J51" s="33">
        <f>+(A50*J50)/1000</f>
        <v>2.5000000000000001E-2</v>
      </c>
      <c r="K51" s="33">
        <f>+(A50*K50)/1000</f>
        <v>0</v>
      </c>
      <c r="L51" s="33">
        <f>+(A50*L50)/1000</f>
        <v>0.01</v>
      </c>
      <c r="M51" s="33">
        <f>+(A50*M50)/1000</f>
        <v>3.0000000000000001E-3</v>
      </c>
      <c r="N51" s="33">
        <f>+(A50*N50)/1000</f>
        <v>1.4999999999999999E-2</v>
      </c>
      <c r="O51" s="33">
        <f>+(A50*O50)/1000</f>
        <v>2.5000000000000001E-2</v>
      </c>
      <c r="P51" s="33">
        <f>+(A50*P50)/1000</f>
        <v>0</v>
      </c>
      <c r="Q51" s="33">
        <f>+(A50*Q50)/1000</f>
        <v>0</v>
      </c>
      <c r="R51" s="33">
        <f>+(A50*R50)/1000</f>
        <v>0</v>
      </c>
      <c r="S51" s="33">
        <f>+(A50*S50)/1000</f>
        <v>0</v>
      </c>
      <c r="T51" s="33">
        <f>+(A50*T50)/1000</f>
        <v>0</v>
      </c>
      <c r="U51" s="33">
        <f>+(A50*U50)/1000</f>
        <v>0</v>
      </c>
      <c r="V51" s="34">
        <f>+(A50*V50)/1000</f>
        <v>0</v>
      </c>
      <c r="W51" s="34">
        <f>+(A50*W50)/1000</f>
        <v>0</v>
      </c>
      <c r="X51" s="34">
        <f>+(A50*X50)/1000</f>
        <v>0</v>
      </c>
      <c r="Y51" s="8"/>
    </row>
    <row r="52" spans="1:25" x14ac:dyDescent="0.15">
      <c r="A52" s="106" t="s">
        <v>39</v>
      </c>
      <c r="B52" s="107"/>
      <c r="C52" s="35">
        <f>+C51+C49</f>
        <v>0.13</v>
      </c>
      <c r="D52" s="35">
        <f t="shared" ref="D52:X52" si="9">+D51+D49</f>
        <v>1.7999999999999999E-2</v>
      </c>
      <c r="E52" s="35">
        <f t="shared" si="9"/>
        <v>0.04</v>
      </c>
      <c r="F52" s="35">
        <f t="shared" si="9"/>
        <v>0</v>
      </c>
      <c r="G52" s="35">
        <f t="shared" si="9"/>
        <v>0.05</v>
      </c>
      <c r="H52" s="35">
        <f t="shared" si="9"/>
        <v>6.0000000000000001E-3</v>
      </c>
      <c r="I52" s="35">
        <f t="shared" si="9"/>
        <v>0.06</v>
      </c>
      <c r="J52" s="35">
        <f t="shared" si="9"/>
        <v>2.5000000000000001E-2</v>
      </c>
      <c r="K52" s="35">
        <f t="shared" si="9"/>
        <v>0.08</v>
      </c>
      <c r="L52" s="35">
        <f t="shared" si="9"/>
        <v>0.01</v>
      </c>
      <c r="M52" s="35">
        <f t="shared" si="9"/>
        <v>3.0000000000000001E-3</v>
      </c>
      <c r="N52" s="35">
        <f t="shared" si="9"/>
        <v>1.4999999999999999E-2</v>
      </c>
      <c r="O52" s="35">
        <f t="shared" si="9"/>
        <v>2.5000000000000001E-2</v>
      </c>
      <c r="P52" s="35">
        <f t="shared" si="9"/>
        <v>0</v>
      </c>
      <c r="Q52" s="35">
        <f t="shared" si="9"/>
        <v>0</v>
      </c>
      <c r="R52" s="35">
        <f t="shared" si="9"/>
        <v>0</v>
      </c>
      <c r="S52" s="35">
        <f t="shared" si="9"/>
        <v>0</v>
      </c>
      <c r="T52" s="35">
        <f t="shared" si="9"/>
        <v>0</v>
      </c>
      <c r="U52" s="35">
        <f t="shared" si="9"/>
        <v>0</v>
      </c>
      <c r="V52" s="36">
        <f t="shared" si="9"/>
        <v>0</v>
      </c>
      <c r="W52" s="36">
        <f t="shared" si="9"/>
        <v>0</v>
      </c>
      <c r="X52" s="36">
        <f t="shared" si="9"/>
        <v>0</v>
      </c>
      <c r="Y52" s="8"/>
    </row>
    <row r="53" spans="1:25" x14ac:dyDescent="0.15">
      <c r="A53" s="99" t="s">
        <v>40</v>
      </c>
      <c r="B53" s="101"/>
      <c r="C53" s="37">
        <v>300</v>
      </c>
      <c r="D53" s="37">
        <v>900</v>
      </c>
      <c r="E53" s="37">
        <v>2250</v>
      </c>
      <c r="F53" s="37">
        <v>250</v>
      </c>
      <c r="G53" s="37">
        <v>200</v>
      </c>
      <c r="H53" s="37">
        <v>3090</v>
      </c>
      <c r="I53" s="37">
        <v>380</v>
      </c>
      <c r="J53" s="37">
        <v>830</v>
      </c>
      <c r="K53" s="37">
        <v>275</v>
      </c>
      <c r="L53" s="38">
        <v>300</v>
      </c>
      <c r="M53" s="37">
        <v>147</v>
      </c>
      <c r="N53" s="37">
        <v>1044</v>
      </c>
      <c r="O53" s="37">
        <v>500</v>
      </c>
      <c r="P53" s="37"/>
      <c r="Q53" s="37"/>
      <c r="R53" s="37"/>
      <c r="S53" s="37"/>
      <c r="T53" s="37"/>
      <c r="U53" s="37"/>
      <c r="V53" s="38"/>
      <c r="W53" s="38"/>
      <c r="X53" s="38"/>
      <c r="Y53" s="8"/>
    </row>
    <row r="54" spans="1:25" x14ac:dyDescent="0.15">
      <c r="A54" s="40">
        <f>SUM(A48)</f>
        <v>1</v>
      </c>
      <c r="B54" s="41" t="s">
        <v>41</v>
      </c>
      <c r="C54" s="42">
        <f>SUM(C49*C53)</f>
        <v>21.000000000000004</v>
      </c>
      <c r="D54" s="42">
        <f>SUM(D49*D53)</f>
        <v>0</v>
      </c>
      <c r="E54" s="42">
        <f t="shared" ref="E54:X54" si="10">SUM(E49*E53)</f>
        <v>45</v>
      </c>
      <c r="F54" s="42">
        <f t="shared" si="10"/>
        <v>0</v>
      </c>
      <c r="G54" s="42">
        <f t="shared" si="10"/>
        <v>0</v>
      </c>
      <c r="H54" s="42">
        <f t="shared" si="10"/>
        <v>18.54</v>
      </c>
      <c r="I54" s="42">
        <f t="shared" si="10"/>
        <v>0</v>
      </c>
      <c r="J54" s="42">
        <f t="shared" si="10"/>
        <v>0</v>
      </c>
      <c r="K54" s="42">
        <f t="shared" si="10"/>
        <v>22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106.53999999999999</v>
      </c>
    </row>
    <row r="55" spans="1:25" x14ac:dyDescent="0.15">
      <c r="A55" s="40">
        <f>SUM(A50)</f>
        <v>1</v>
      </c>
      <c r="B55" s="41" t="s">
        <v>41</v>
      </c>
      <c r="C55" s="42">
        <f>SUM(C51*C53)</f>
        <v>18</v>
      </c>
      <c r="D55" s="42">
        <f>SUM(D51*D53)</f>
        <v>16.2</v>
      </c>
      <c r="E55" s="42">
        <f t="shared" ref="E55:X55" si="11">SUM(E51*E53)</f>
        <v>45</v>
      </c>
      <c r="F55" s="42">
        <f t="shared" si="11"/>
        <v>0</v>
      </c>
      <c r="G55" s="42">
        <f t="shared" si="11"/>
        <v>10</v>
      </c>
      <c r="H55" s="42">
        <f t="shared" si="11"/>
        <v>0</v>
      </c>
      <c r="I55" s="42">
        <f t="shared" si="11"/>
        <v>22.8</v>
      </c>
      <c r="J55" s="42">
        <f t="shared" si="11"/>
        <v>20.75</v>
      </c>
      <c r="K55" s="42">
        <f t="shared" si="11"/>
        <v>0</v>
      </c>
      <c r="L55" s="42">
        <f t="shared" si="11"/>
        <v>3</v>
      </c>
      <c r="M55" s="42">
        <f t="shared" si="11"/>
        <v>0.441</v>
      </c>
      <c r="N55" s="42">
        <f t="shared" si="11"/>
        <v>15.66</v>
      </c>
      <c r="O55" s="42">
        <f t="shared" si="11"/>
        <v>12.5</v>
      </c>
      <c r="P55" s="42">
        <f t="shared" si="11"/>
        <v>0</v>
      </c>
      <c r="Q55" s="42">
        <f t="shared" si="11"/>
        <v>0</v>
      </c>
      <c r="R55" s="42">
        <f t="shared" si="11"/>
        <v>0</v>
      </c>
      <c r="S55" s="42">
        <f t="shared" si="11"/>
        <v>0</v>
      </c>
      <c r="T55" s="42">
        <f t="shared" si="11"/>
        <v>0</v>
      </c>
      <c r="U55" s="42">
        <f t="shared" si="11"/>
        <v>0</v>
      </c>
      <c r="V55" s="42">
        <f t="shared" si="11"/>
        <v>0</v>
      </c>
      <c r="W55" s="42">
        <f t="shared" si="11"/>
        <v>0</v>
      </c>
      <c r="X55" s="42">
        <f t="shared" si="11"/>
        <v>0</v>
      </c>
      <c r="Y55" s="43">
        <f>SUM(C55:X55)</f>
        <v>164.351</v>
      </c>
    </row>
    <row r="56" spans="1:25" x14ac:dyDescent="0.15">
      <c r="A56" s="108" t="s">
        <v>42</v>
      </c>
      <c r="B56" s="109"/>
      <c r="C56" s="44">
        <f>SUM(C54:C55)</f>
        <v>39</v>
      </c>
      <c r="D56" s="44">
        <f t="shared" ref="D56:X56" si="12">+D52*D53</f>
        <v>16.2</v>
      </c>
      <c r="E56" s="44">
        <f t="shared" si="12"/>
        <v>90</v>
      </c>
      <c r="F56" s="44">
        <f t="shared" si="12"/>
        <v>0</v>
      </c>
      <c r="G56" s="44">
        <f t="shared" si="12"/>
        <v>10</v>
      </c>
      <c r="H56" s="44">
        <f t="shared" si="12"/>
        <v>18.54</v>
      </c>
      <c r="I56" s="44">
        <f t="shared" si="12"/>
        <v>22.8</v>
      </c>
      <c r="J56" s="44">
        <f t="shared" si="12"/>
        <v>20.75</v>
      </c>
      <c r="K56" s="44">
        <f t="shared" si="12"/>
        <v>22</v>
      </c>
      <c r="L56" s="44">
        <f t="shared" si="12"/>
        <v>3</v>
      </c>
      <c r="M56" s="44">
        <f t="shared" si="12"/>
        <v>0.441</v>
      </c>
      <c r="N56" s="44">
        <f t="shared" si="12"/>
        <v>15.66</v>
      </c>
      <c r="O56" s="44">
        <f t="shared" si="12"/>
        <v>12.5</v>
      </c>
      <c r="P56" s="44">
        <f t="shared" si="12"/>
        <v>0</v>
      </c>
      <c r="Q56" s="44">
        <f t="shared" si="12"/>
        <v>0</v>
      </c>
      <c r="R56" s="44">
        <f t="shared" si="12"/>
        <v>0</v>
      </c>
      <c r="S56" s="44">
        <f t="shared" si="12"/>
        <v>0</v>
      </c>
      <c r="T56" s="44">
        <f t="shared" si="12"/>
        <v>0</v>
      </c>
      <c r="U56" s="44">
        <f t="shared" si="12"/>
        <v>0</v>
      </c>
      <c r="V56" s="58">
        <f t="shared" si="12"/>
        <v>0</v>
      </c>
      <c r="W56" s="58">
        <f t="shared" si="12"/>
        <v>0</v>
      </c>
      <c r="X56" s="58">
        <f t="shared" si="12"/>
        <v>0</v>
      </c>
      <c r="Y56" s="43">
        <f>SUM(C56:X56)</f>
        <v>270.89100000000002</v>
      </c>
    </row>
    <row r="57" spans="1:25" x14ac:dyDescent="0.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6"/>
    </row>
    <row r="58" spans="1:25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6"/>
    </row>
    <row r="59" spans="1:25" x14ac:dyDescent="0.15">
      <c r="A59" s="110" t="s">
        <v>43</v>
      </c>
      <c r="B59" s="110"/>
      <c r="C59" s="49"/>
      <c r="H59" s="110" t="s">
        <v>44</v>
      </c>
      <c r="I59" s="110"/>
      <c r="J59" s="110"/>
      <c r="K59" s="110"/>
      <c r="P59" s="110" t="s">
        <v>45</v>
      </c>
      <c r="Q59" s="110"/>
      <c r="R59" s="110"/>
      <c r="S59" s="110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2:J32"/>
    <mergeCell ref="M32:Q32"/>
    <mergeCell ref="R32:V32"/>
    <mergeCell ref="P59:S59"/>
    <mergeCell ref="P33:S33"/>
    <mergeCell ref="A34:B35"/>
    <mergeCell ref="C34:V34"/>
    <mergeCell ref="A36:A39"/>
    <mergeCell ref="A40:A43"/>
    <mergeCell ref="A44:A47"/>
    <mergeCell ref="A52:B52"/>
    <mergeCell ref="A53:B53"/>
    <mergeCell ref="A56:B56"/>
    <mergeCell ref="A59:B59"/>
    <mergeCell ref="H59:K5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opLeftCell="A10" zoomScaleNormal="100" workbookViewId="0">
      <selection activeCell="J43" sqref="J43"/>
    </sheetView>
  </sheetViews>
  <sheetFormatPr defaultRowHeight="15" x14ac:dyDescent="0.25"/>
  <cols>
    <col min="1" max="1" width="3.140625" customWidth="1"/>
    <col min="2" max="2" width="19" customWidth="1"/>
    <col min="3" max="24" width="4.7109375" customWidth="1"/>
    <col min="27" max="27" width="10.140625" bestFit="1" customWidth="1"/>
  </cols>
  <sheetData>
    <row r="1" spans="1:26" ht="15.75" customHeight="1" x14ac:dyDescent="0.25">
      <c r="A1" s="1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1"/>
      <c r="L1" s="2"/>
      <c r="M1" s="93" t="s">
        <v>1</v>
      </c>
      <c r="N1" s="93"/>
      <c r="O1" s="93"/>
      <c r="P1" s="93"/>
      <c r="Q1" s="93"/>
      <c r="R1" s="93" t="s">
        <v>2</v>
      </c>
      <c r="S1" s="93"/>
      <c r="T1" s="93"/>
      <c r="U1" s="93"/>
      <c r="V1" s="93"/>
      <c r="W1" s="1"/>
      <c r="X1" s="1"/>
      <c r="Y1" s="1"/>
      <c r="Z1" s="1"/>
    </row>
    <row r="2" spans="1:26" x14ac:dyDescent="0.25">
      <c r="A2" s="1"/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K2" s="1"/>
      <c r="L2" s="1"/>
      <c r="M2" s="1"/>
      <c r="N2" s="1"/>
      <c r="O2" s="1"/>
      <c r="P2" s="94">
        <v>44468</v>
      </c>
      <c r="Q2" s="94"/>
      <c r="R2" s="94"/>
      <c r="S2" s="94"/>
      <c r="T2" s="6"/>
      <c r="U2" s="5"/>
      <c r="V2" s="5"/>
      <c r="W2" s="1"/>
      <c r="X2" s="1"/>
      <c r="Y2" s="1"/>
      <c r="Z2" s="1"/>
    </row>
    <row r="3" spans="1:26" x14ac:dyDescent="0.25">
      <c r="A3" s="95"/>
      <c r="B3" s="96"/>
      <c r="C3" s="99" t="s">
        <v>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7"/>
      <c r="X3" s="7"/>
      <c r="Y3" s="8"/>
      <c r="Z3" s="1"/>
    </row>
    <row r="4" spans="1:26" ht="50.25" thickBot="1" x14ac:dyDescent="0.3">
      <c r="A4" s="97"/>
      <c r="B4" s="98"/>
      <c r="C4" s="9" t="s">
        <v>5</v>
      </c>
      <c r="D4" s="10" t="s">
        <v>6</v>
      </c>
      <c r="E4" s="11" t="s">
        <v>7</v>
      </c>
      <c r="F4" s="11" t="s">
        <v>8</v>
      </c>
      <c r="G4" s="11" t="s">
        <v>46</v>
      </c>
      <c r="H4" s="11" t="s">
        <v>10</v>
      </c>
      <c r="I4" s="12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2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2" t="s">
        <v>23</v>
      </c>
      <c r="V4" s="13" t="s">
        <v>24</v>
      </c>
      <c r="W4" s="10" t="s">
        <v>47</v>
      </c>
      <c r="X4" s="10" t="s">
        <v>51</v>
      </c>
      <c r="Y4" s="8"/>
      <c r="Z4" s="1"/>
    </row>
    <row r="5" spans="1:26" ht="15" customHeight="1" x14ac:dyDescent="0.25">
      <c r="A5" s="102" t="s">
        <v>25</v>
      </c>
      <c r="B5" s="14" t="s">
        <v>26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>
        <v>80</v>
      </c>
      <c r="T5" s="15">
        <v>60</v>
      </c>
      <c r="U5" s="15"/>
      <c r="V5" s="16"/>
      <c r="W5" s="16"/>
      <c r="X5" s="16"/>
      <c r="Y5" s="8"/>
      <c r="Z5" s="1"/>
    </row>
    <row r="6" spans="1:26" x14ac:dyDescent="0.25">
      <c r="A6" s="103"/>
      <c r="B6" s="17" t="s">
        <v>53</v>
      </c>
      <c r="C6" s="18"/>
      <c r="D6" s="18"/>
      <c r="E6" s="18">
        <v>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>
        <v>10</v>
      </c>
      <c r="T6" s="18">
        <v>20</v>
      </c>
      <c r="U6" s="18"/>
      <c r="V6" s="19"/>
      <c r="W6" s="19"/>
      <c r="X6" s="19">
        <v>20</v>
      </c>
      <c r="Y6" s="8"/>
      <c r="Z6" s="1"/>
    </row>
    <row r="7" spans="1:26" x14ac:dyDescent="0.25">
      <c r="A7" s="103"/>
      <c r="B7" s="17" t="s">
        <v>105</v>
      </c>
      <c r="C7" s="18"/>
      <c r="D7" s="18">
        <v>10</v>
      </c>
      <c r="E7" s="18"/>
      <c r="F7" s="18"/>
      <c r="G7" s="18">
        <v>0.1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>
        <v>8</v>
      </c>
      <c r="W7" s="19">
        <v>28</v>
      </c>
      <c r="X7" s="19">
        <v>15</v>
      </c>
      <c r="Y7" s="8"/>
      <c r="Z7" s="1"/>
    </row>
    <row r="8" spans="1:26" ht="15.75" thickBot="1" x14ac:dyDescent="0.3">
      <c r="A8" s="104"/>
      <c r="B8" s="20" t="s">
        <v>5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  <c r="Z8" s="1"/>
    </row>
    <row r="9" spans="1:26" ht="15" customHeight="1" x14ac:dyDescent="0.25">
      <c r="A9" s="102" t="s">
        <v>27</v>
      </c>
      <c r="B9" s="14" t="s">
        <v>28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>
        <v>40</v>
      </c>
      <c r="O9" s="15">
        <v>60</v>
      </c>
      <c r="P9" s="15"/>
      <c r="Q9" s="15"/>
      <c r="R9" s="15"/>
      <c r="S9" s="15"/>
      <c r="T9" s="15"/>
      <c r="U9" s="15"/>
      <c r="V9" s="16"/>
      <c r="W9" s="16"/>
      <c r="X9" s="16"/>
      <c r="Y9" s="8"/>
      <c r="Z9" s="1"/>
    </row>
    <row r="10" spans="1:26" x14ac:dyDescent="0.25">
      <c r="A10" s="103"/>
      <c r="B10" s="23" t="s">
        <v>29</v>
      </c>
      <c r="C10" s="18"/>
      <c r="D10" s="18">
        <v>8</v>
      </c>
      <c r="E10" s="18"/>
      <c r="F10" s="18"/>
      <c r="G10" s="18"/>
      <c r="H10" s="18">
        <v>25</v>
      </c>
      <c r="I10" s="18">
        <v>20</v>
      </c>
      <c r="J10" s="18">
        <v>10</v>
      </c>
      <c r="K10" s="18"/>
      <c r="L10" s="18">
        <v>90</v>
      </c>
      <c r="M10" s="18">
        <v>5</v>
      </c>
      <c r="N10" s="18">
        <v>3</v>
      </c>
      <c r="O10" s="18"/>
      <c r="P10" s="18"/>
      <c r="Q10" s="18"/>
      <c r="R10" s="18"/>
      <c r="S10" s="18"/>
      <c r="T10" s="18"/>
      <c r="U10" s="18">
        <v>5</v>
      </c>
      <c r="V10" s="19"/>
      <c r="W10" s="19"/>
      <c r="X10" s="19"/>
      <c r="Y10" s="8"/>
      <c r="Z10" s="1"/>
    </row>
    <row r="11" spans="1:26" x14ac:dyDescent="0.25">
      <c r="A11" s="103"/>
      <c r="B11" s="23" t="s">
        <v>7</v>
      </c>
      <c r="C11" s="18"/>
      <c r="D11" s="18"/>
      <c r="E11" s="18">
        <v>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  <c r="X11" s="19"/>
      <c r="Y11" s="8"/>
      <c r="Z11" s="1"/>
    </row>
    <row r="12" spans="1:26" ht="15.75" thickBot="1" x14ac:dyDescent="0.3">
      <c r="A12" s="104"/>
      <c r="B12" s="20" t="s">
        <v>30</v>
      </c>
      <c r="C12" s="21">
        <v>40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8"/>
      <c r="Z12" s="1"/>
    </row>
    <row r="13" spans="1:26" ht="15" customHeight="1" x14ac:dyDescent="0.25">
      <c r="A13" s="102" t="s">
        <v>31</v>
      </c>
      <c r="B13" s="14" t="s">
        <v>15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>
        <v>60</v>
      </c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8"/>
      <c r="Z13" s="1"/>
    </row>
    <row r="14" spans="1:26" x14ac:dyDescent="0.25">
      <c r="A14" s="103"/>
      <c r="B14" s="17" t="s">
        <v>32</v>
      </c>
      <c r="C14" s="18"/>
      <c r="D14" s="18"/>
      <c r="E14" s="18"/>
      <c r="F14" s="18">
        <v>15</v>
      </c>
      <c r="G14" s="18"/>
      <c r="H14" s="18"/>
      <c r="I14" s="18"/>
      <c r="J14" s="18"/>
      <c r="K14" s="18"/>
      <c r="L14" s="18"/>
      <c r="M14" s="18"/>
      <c r="N14" s="18"/>
      <c r="O14" s="18"/>
      <c r="P14" s="18">
        <v>50</v>
      </c>
      <c r="Q14" s="18"/>
      <c r="R14" s="18"/>
      <c r="S14" s="18"/>
      <c r="T14" s="18"/>
      <c r="U14" s="18"/>
      <c r="V14" s="19"/>
      <c r="W14" s="19"/>
      <c r="X14" s="19"/>
      <c r="Y14" s="8"/>
      <c r="Z14" s="1"/>
    </row>
    <row r="15" spans="1:26" x14ac:dyDescent="0.25">
      <c r="A15" s="103"/>
      <c r="B15" s="17" t="s">
        <v>33</v>
      </c>
      <c r="C15" s="18">
        <v>30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  <c r="Z15" s="1"/>
    </row>
    <row r="16" spans="1:26" ht="15.75" thickBot="1" x14ac:dyDescent="0.3">
      <c r="A16" s="105"/>
      <c r="B16" s="20" t="s">
        <v>34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50</v>
      </c>
      <c r="R16" s="21"/>
      <c r="S16" s="21"/>
      <c r="T16" s="21"/>
      <c r="U16" s="21"/>
      <c r="V16" s="22">
        <v>15</v>
      </c>
      <c r="W16" s="22"/>
      <c r="X16" s="22"/>
      <c r="Y16" s="8"/>
      <c r="Z16" s="1"/>
    </row>
    <row r="17" spans="1:27" ht="15.75" thickBot="1" x14ac:dyDescent="0.3">
      <c r="A17" s="24">
        <f>SUM(C2)</f>
        <v>1</v>
      </c>
      <c r="B17" s="25" t="s">
        <v>35</v>
      </c>
      <c r="C17" s="26">
        <f t="shared" ref="C17:X17" si="0">SUM(C5:C12)</f>
        <v>80</v>
      </c>
      <c r="D17" s="26">
        <f t="shared" si="0"/>
        <v>18</v>
      </c>
      <c r="E17" s="26">
        <f t="shared" si="0"/>
        <v>14</v>
      </c>
      <c r="F17" s="26">
        <f t="shared" si="0"/>
        <v>0</v>
      </c>
      <c r="G17" s="26">
        <f t="shared" si="0"/>
        <v>0.1</v>
      </c>
      <c r="H17" s="26">
        <f t="shared" si="0"/>
        <v>25</v>
      </c>
      <c r="I17" s="26">
        <f t="shared" si="0"/>
        <v>20</v>
      </c>
      <c r="J17" s="26">
        <f t="shared" si="0"/>
        <v>10</v>
      </c>
      <c r="K17" s="26">
        <f t="shared" si="0"/>
        <v>0</v>
      </c>
      <c r="L17" s="26">
        <f t="shared" si="0"/>
        <v>90</v>
      </c>
      <c r="M17" s="26">
        <f t="shared" si="0"/>
        <v>5</v>
      </c>
      <c r="N17" s="26">
        <f t="shared" si="0"/>
        <v>43</v>
      </c>
      <c r="O17" s="26">
        <f t="shared" si="0"/>
        <v>60</v>
      </c>
      <c r="P17" s="26">
        <f t="shared" si="0"/>
        <v>0</v>
      </c>
      <c r="Q17" s="26">
        <f t="shared" si="0"/>
        <v>0</v>
      </c>
      <c r="R17" s="26">
        <f t="shared" si="0"/>
        <v>0</v>
      </c>
      <c r="S17" s="26">
        <f t="shared" si="0"/>
        <v>90</v>
      </c>
      <c r="T17" s="26">
        <f t="shared" si="0"/>
        <v>80</v>
      </c>
      <c r="U17" s="26">
        <f t="shared" si="0"/>
        <v>5</v>
      </c>
      <c r="V17" s="26">
        <f t="shared" si="0"/>
        <v>8</v>
      </c>
      <c r="W17" s="26">
        <f t="shared" si="0"/>
        <v>28</v>
      </c>
      <c r="X17" s="26">
        <f t="shared" si="0"/>
        <v>35</v>
      </c>
      <c r="Y17" s="8"/>
      <c r="Z17" s="1"/>
    </row>
    <row r="18" spans="1:27" x14ac:dyDescent="0.25">
      <c r="A18" s="27"/>
      <c r="B18" s="28" t="s">
        <v>36</v>
      </c>
      <c r="C18" s="29">
        <f>SUM(A17*C17)/1000</f>
        <v>0.08</v>
      </c>
      <c r="D18" s="29">
        <f>+(A17*D17)/1000</f>
        <v>1.7999999999999999E-2</v>
      </c>
      <c r="E18" s="29">
        <f>+(A17*E17)/1000</f>
        <v>1.4E-2</v>
      </c>
      <c r="F18" s="29">
        <f>+(A17*F17)/1000</f>
        <v>0</v>
      </c>
      <c r="G18" s="29">
        <f>+(A17*G17)</f>
        <v>0.1</v>
      </c>
      <c r="H18" s="29">
        <f>+(A17*H17)/1000</f>
        <v>2.5000000000000001E-2</v>
      </c>
      <c r="I18" s="29">
        <f>+(A17*I17)/1000</f>
        <v>0.02</v>
      </c>
      <c r="J18" s="29">
        <f>+(A17*J17)/1000</f>
        <v>0.01</v>
      </c>
      <c r="K18" s="29">
        <f>+(A17*K17)/1000</f>
        <v>0</v>
      </c>
      <c r="L18" s="29">
        <f>+(A17*L17)/1000</f>
        <v>0.09</v>
      </c>
      <c r="M18" s="29">
        <f>+(A17*M17)/1000</f>
        <v>5.0000000000000001E-3</v>
      </c>
      <c r="N18" s="29">
        <f>+(A17*N17)/1000</f>
        <v>4.2999999999999997E-2</v>
      </c>
      <c r="O18" s="29">
        <f>+(A17*O17)/1000</f>
        <v>0.06</v>
      </c>
      <c r="P18" s="29">
        <f>+(A17*P17)/1000</f>
        <v>0</v>
      </c>
      <c r="Q18" s="29">
        <f>+(A17*Q17)/1000</f>
        <v>0</v>
      </c>
      <c r="R18" s="29">
        <f>+(A17*R17)/1000</f>
        <v>0</v>
      </c>
      <c r="S18" s="29">
        <f>+(A17*S17)/1000</f>
        <v>0.09</v>
      </c>
      <c r="T18" s="29">
        <f>+(A17*T17)/1000</f>
        <v>0.08</v>
      </c>
      <c r="U18" s="29">
        <f>+(A17*U17)/1000</f>
        <v>5.0000000000000001E-3</v>
      </c>
      <c r="V18" s="29">
        <f>+(A17*V17)/1000</f>
        <v>8.0000000000000002E-3</v>
      </c>
      <c r="W18" s="29">
        <f>+(A17*W17)/1000</f>
        <v>2.8000000000000001E-2</v>
      </c>
      <c r="X18" s="29">
        <f>+(A17*X17)/1000</f>
        <v>3.5000000000000003E-2</v>
      </c>
      <c r="Y18" s="8"/>
      <c r="Z18" s="1"/>
    </row>
    <row r="19" spans="1:27" x14ac:dyDescent="0.25">
      <c r="A19" s="24">
        <f>SUM(D2)</f>
        <v>1</v>
      </c>
      <c r="B19" s="28" t="s">
        <v>37</v>
      </c>
      <c r="C19" s="30">
        <f t="shared" ref="C19:X19" si="1">SUM(C13:C16)</f>
        <v>30</v>
      </c>
      <c r="D19" s="30">
        <f t="shared" si="1"/>
        <v>0</v>
      </c>
      <c r="E19" s="30">
        <f t="shared" si="1"/>
        <v>0</v>
      </c>
      <c r="F19" s="30">
        <f t="shared" si="1"/>
        <v>15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60</v>
      </c>
      <c r="N19" s="30">
        <f t="shared" si="1"/>
        <v>0</v>
      </c>
      <c r="O19" s="30">
        <f t="shared" si="1"/>
        <v>0</v>
      </c>
      <c r="P19" s="30">
        <f t="shared" si="1"/>
        <v>50</v>
      </c>
      <c r="Q19" s="30">
        <f t="shared" si="1"/>
        <v>50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15</v>
      </c>
      <c r="W19" s="30">
        <f t="shared" si="1"/>
        <v>0</v>
      </c>
      <c r="X19" s="30">
        <f t="shared" si="1"/>
        <v>0</v>
      </c>
      <c r="Y19" s="8"/>
      <c r="Z19" s="1"/>
    </row>
    <row r="20" spans="1:27" ht="15.75" thickBot="1" x14ac:dyDescent="0.3">
      <c r="A20" s="31"/>
      <c r="B20" s="32" t="s">
        <v>38</v>
      </c>
      <c r="C20" s="33">
        <f>SUM(A19*C19)/1000</f>
        <v>0.03</v>
      </c>
      <c r="D20" s="33">
        <f>+(A19*D19)/1000</f>
        <v>0</v>
      </c>
      <c r="E20" s="33">
        <f>+(A19*E19)/1000</f>
        <v>0</v>
      </c>
      <c r="F20" s="33">
        <f>+(A19*F19)/1000</f>
        <v>1.4999999999999999E-2</v>
      </c>
      <c r="G20" s="33">
        <f>+(A19*G19)/1000</f>
        <v>0</v>
      </c>
      <c r="H20" s="33">
        <f>+(A19*H19)/1000</f>
        <v>0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</v>
      </c>
      <c r="M20" s="33">
        <f>+(A19*M19)/1000</f>
        <v>0.06</v>
      </c>
      <c r="N20" s="33">
        <f>+(A19*N19)/1000</f>
        <v>0</v>
      </c>
      <c r="O20" s="33">
        <f>+(A19*O19)/1000</f>
        <v>0</v>
      </c>
      <c r="P20" s="33">
        <f>+(A19*P19)/1000</f>
        <v>0.05</v>
      </c>
      <c r="Q20" s="33">
        <f>+(A19*Q19)/1000</f>
        <v>0.05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1.4999999999999999E-2</v>
      </c>
      <c r="W20" s="34">
        <f>+(A19*W19)/1000</f>
        <v>0</v>
      </c>
      <c r="X20" s="34">
        <f>+(A19*X19)/1000</f>
        <v>0</v>
      </c>
      <c r="Y20" s="8"/>
      <c r="Z20" s="1"/>
    </row>
    <row r="21" spans="1:27" x14ac:dyDescent="0.25">
      <c r="A21" s="106" t="s">
        <v>39</v>
      </c>
      <c r="B21" s="107"/>
      <c r="C21" s="35">
        <f t="shared" ref="C21:X21" si="2">+C20+C18</f>
        <v>0.11</v>
      </c>
      <c r="D21" s="35">
        <f t="shared" si="2"/>
        <v>1.7999999999999999E-2</v>
      </c>
      <c r="E21" s="35">
        <f t="shared" si="2"/>
        <v>1.4E-2</v>
      </c>
      <c r="F21" s="35">
        <f t="shared" si="2"/>
        <v>1.4999999999999999E-2</v>
      </c>
      <c r="G21" s="35">
        <f t="shared" si="2"/>
        <v>0.1</v>
      </c>
      <c r="H21" s="35">
        <f t="shared" si="2"/>
        <v>2.5000000000000001E-2</v>
      </c>
      <c r="I21" s="35">
        <f t="shared" si="2"/>
        <v>0.02</v>
      </c>
      <c r="J21" s="35">
        <f t="shared" si="2"/>
        <v>0.01</v>
      </c>
      <c r="K21" s="35">
        <f t="shared" si="2"/>
        <v>0</v>
      </c>
      <c r="L21" s="35">
        <f t="shared" si="2"/>
        <v>0.09</v>
      </c>
      <c r="M21" s="35">
        <f t="shared" si="2"/>
        <v>6.5000000000000002E-2</v>
      </c>
      <c r="N21" s="35">
        <f t="shared" si="2"/>
        <v>4.2999999999999997E-2</v>
      </c>
      <c r="O21" s="35">
        <f t="shared" si="2"/>
        <v>0.06</v>
      </c>
      <c r="P21" s="35">
        <f t="shared" si="2"/>
        <v>0.05</v>
      </c>
      <c r="Q21" s="35">
        <f t="shared" si="2"/>
        <v>0.05</v>
      </c>
      <c r="R21" s="35">
        <f t="shared" si="2"/>
        <v>0</v>
      </c>
      <c r="S21" s="35">
        <f t="shared" si="2"/>
        <v>0.09</v>
      </c>
      <c r="T21" s="35">
        <f t="shared" si="2"/>
        <v>0.08</v>
      </c>
      <c r="U21" s="35">
        <f t="shared" si="2"/>
        <v>5.0000000000000001E-3</v>
      </c>
      <c r="V21" s="35">
        <f t="shared" si="2"/>
        <v>2.3E-2</v>
      </c>
      <c r="W21" s="36">
        <f t="shared" si="2"/>
        <v>2.8000000000000001E-2</v>
      </c>
      <c r="X21" s="36">
        <f t="shared" si="2"/>
        <v>3.5000000000000003E-2</v>
      </c>
      <c r="Y21" s="8"/>
      <c r="Z21" s="1"/>
    </row>
    <row r="22" spans="1:27" x14ac:dyDescent="0.25">
      <c r="A22" s="99" t="s">
        <v>40</v>
      </c>
      <c r="B22" s="101"/>
      <c r="C22" s="37">
        <v>285</v>
      </c>
      <c r="D22" s="37">
        <v>3000</v>
      </c>
      <c r="E22" s="37">
        <v>1544</v>
      </c>
      <c r="F22" s="37">
        <v>830</v>
      </c>
      <c r="G22" s="37">
        <v>70</v>
      </c>
      <c r="H22" s="37">
        <v>424</v>
      </c>
      <c r="I22" s="37">
        <v>150</v>
      </c>
      <c r="J22" s="37">
        <v>207</v>
      </c>
      <c r="K22" s="37">
        <v>150</v>
      </c>
      <c r="L22" s="37">
        <v>1400</v>
      </c>
      <c r="M22" s="37">
        <v>198</v>
      </c>
      <c r="N22" s="37">
        <v>227</v>
      </c>
      <c r="O22" s="37">
        <v>194</v>
      </c>
      <c r="P22" s="37">
        <v>285</v>
      </c>
      <c r="Q22" s="37">
        <v>392</v>
      </c>
      <c r="R22" s="37">
        <v>147</v>
      </c>
      <c r="S22" s="37">
        <v>348</v>
      </c>
      <c r="T22" s="37">
        <v>197</v>
      </c>
      <c r="U22" s="37">
        <v>244</v>
      </c>
      <c r="V22" s="37">
        <v>1044</v>
      </c>
      <c r="W22" s="38">
        <v>234</v>
      </c>
      <c r="X22" s="38">
        <v>345</v>
      </c>
      <c r="Y22" s="8"/>
      <c r="Z22" s="1"/>
      <c r="AA22" s="39"/>
    </row>
    <row r="23" spans="1:27" x14ac:dyDescent="0.25">
      <c r="A23" s="40">
        <f>SUM(A17)</f>
        <v>1</v>
      </c>
      <c r="B23" s="41" t="s">
        <v>41</v>
      </c>
      <c r="C23" s="42">
        <f t="shared" ref="C23:X23" si="3">SUM(C18*C22)</f>
        <v>22.8</v>
      </c>
      <c r="D23" s="42">
        <f t="shared" si="3"/>
        <v>53.999999999999993</v>
      </c>
      <c r="E23" s="42">
        <f t="shared" si="3"/>
        <v>21.616</v>
      </c>
      <c r="F23" s="42">
        <f t="shared" si="3"/>
        <v>0</v>
      </c>
      <c r="G23" s="42">
        <f t="shared" si="3"/>
        <v>7</v>
      </c>
      <c r="H23" s="42">
        <f t="shared" si="3"/>
        <v>10.600000000000001</v>
      </c>
      <c r="I23" s="42">
        <f t="shared" si="3"/>
        <v>3</v>
      </c>
      <c r="J23" s="42">
        <f t="shared" si="3"/>
        <v>2.0699999999999998</v>
      </c>
      <c r="K23" s="42">
        <f t="shared" si="3"/>
        <v>0</v>
      </c>
      <c r="L23" s="42">
        <f t="shared" si="3"/>
        <v>126</v>
      </c>
      <c r="M23" s="42">
        <f t="shared" si="3"/>
        <v>0.99</v>
      </c>
      <c r="N23" s="42">
        <f t="shared" si="3"/>
        <v>9.7609999999999992</v>
      </c>
      <c r="O23" s="42">
        <f t="shared" si="3"/>
        <v>11.639999999999999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31.32</v>
      </c>
      <c r="T23" s="42">
        <f t="shared" si="3"/>
        <v>15.76</v>
      </c>
      <c r="U23" s="42">
        <f t="shared" si="3"/>
        <v>1.22</v>
      </c>
      <c r="V23" s="42">
        <f t="shared" si="3"/>
        <v>8.3520000000000003</v>
      </c>
      <c r="W23" s="42">
        <f t="shared" si="3"/>
        <v>6.5520000000000005</v>
      </c>
      <c r="X23" s="42">
        <f t="shared" si="3"/>
        <v>12.075000000000001</v>
      </c>
      <c r="Y23" s="43">
        <f>SUM(C23:X23)</f>
        <v>344.75599999999997</v>
      </c>
      <c r="Z23" s="1"/>
    </row>
    <row r="24" spans="1:27" x14ac:dyDescent="0.25">
      <c r="A24" s="40">
        <f>SUM(A19)</f>
        <v>1</v>
      </c>
      <c r="B24" s="41" t="s">
        <v>41</v>
      </c>
      <c r="C24" s="42">
        <f t="shared" ref="C24:X24" si="4">SUM(C20*C22)</f>
        <v>8.5499999999999989</v>
      </c>
      <c r="D24" s="42">
        <f t="shared" si="4"/>
        <v>0</v>
      </c>
      <c r="E24" s="42">
        <f t="shared" si="4"/>
        <v>0</v>
      </c>
      <c r="F24" s="42">
        <f t="shared" si="4"/>
        <v>12.45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11.879999999999999</v>
      </c>
      <c r="N24" s="42">
        <f t="shared" si="4"/>
        <v>0</v>
      </c>
      <c r="O24" s="42">
        <f t="shared" si="4"/>
        <v>0</v>
      </c>
      <c r="P24" s="42">
        <f t="shared" si="4"/>
        <v>14.25</v>
      </c>
      <c r="Q24" s="42">
        <f t="shared" si="4"/>
        <v>19.600000000000001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15.66</v>
      </c>
      <c r="W24" s="42">
        <f t="shared" si="4"/>
        <v>0</v>
      </c>
      <c r="X24" s="42">
        <f t="shared" si="4"/>
        <v>0</v>
      </c>
      <c r="Y24" s="43">
        <f>SUM(C24:X24)</f>
        <v>82.389999999999986</v>
      </c>
      <c r="Z24" s="1"/>
    </row>
    <row r="25" spans="1:27" x14ac:dyDescent="0.25">
      <c r="A25" s="108" t="s">
        <v>42</v>
      </c>
      <c r="B25" s="109"/>
      <c r="C25" s="44">
        <f>SUM(C23:C24)</f>
        <v>31.35</v>
      </c>
      <c r="D25" s="44">
        <f t="shared" ref="D25:X25" si="5">SUM(D23:D24)</f>
        <v>53.999999999999993</v>
      </c>
      <c r="E25" s="44">
        <f t="shared" si="5"/>
        <v>21.616</v>
      </c>
      <c r="F25" s="44">
        <f t="shared" si="5"/>
        <v>12.45</v>
      </c>
      <c r="G25" s="44">
        <f t="shared" si="5"/>
        <v>7</v>
      </c>
      <c r="H25" s="44">
        <f t="shared" si="5"/>
        <v>10.600000000000001</v>
      </c>
      <c r="I25" s="44">
        <f t="shared" si="5"/>
        <v>3</v>
      </c>
      <c r="J25" s="44">
        <f t="shared" si="5"/>
        <v>2.0699999999999998</v>
      </c>
      <c r="K25" s="44">
        <f t="shared" si="5"/>
        <v>0</v>
      </c>
      <c r="L25" s="44">
        <f t="shared" si="5"/>
        <v>126</v>
      </c>
      <c r="M25" s="44">
        <f t="shared" si="5"/>
        <v>12.87</v>
      </c>
      <c r="N25" s="44">
        <f t="shared" si="5"/>
        <v>9.7609999999999992</v>
      </c>
      <c r="O25" s="44">
        <f t="shared" si="5"/>
        <v>11.639999999999999</v>
      </c>
      <c r="P25" s="44">
        <f t="shared" si="5"/>
        <v>14.25</v>
      </c>
      <c r="Q25" s="44">
        <f t="shared" si="5"/>
        <v>19.600000000000001</v>
      </c>
      <c r="R25" s="44">
        <f t="shared" si="5"/>
        <v>0</v>
      </c>
      <c r="S25" s="44">
        <f t="shared" si="5"/>
        <v>31.32</v>
      </c>
      <c r="T25" s="44">
        <f t="shared" si="5"/>
        <v>15.76</v>
      </c>
      <c r="U25" s="44">
        <f t="shared" si="5"/>
        <v>1.22</v>
      </c>
      <c r="V25" s="44">
        <f t="shared" si="5"/>
        <v>24.012</v>
      </c>
      <c r="W25" s="44">
        <f t="shared" si="5"/>
        <v>6.5520000000000005</v>
      </c>
      <c r="X25" s="44">
        <f t="shared" si="5"/>
        <v>12.075000000000001</v>
      </c>
      <c r="Y25" s="43">
        <f>SUM(C25:X25)</f>
        <v>427.14600000000007</v>
      </c>
      <c r="Z25" s="1"/>
    </row>
    <row r="26" spans="1:27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  <c r="Z26" s="1"/>
    </row>
    <row r="27" spans="1:27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  <c r="Z27" s="48"/>
    </row>
    <row r="28" spans="1:27" x14ac:dyDescent="0.25">
      <c r="A28" s="110" t="s">
        <v>43</v>
      </c>
      <c r="B28" s="110"/>
      <c r="C28" s="49"/>
      <c r="D28" s="1"/>
      <c r="E28" s="1"/>
      <c r="F28" s="1"/>
      <c r="G28" s="1"/>
      <c r="H28" s="110" t="s">
        <v>44</v>
      </c>
      <c r="I28" s="110"/>
      <c r="J28" s="110"/>
      <c r="K28" s="110"/>
      <c r="L28" s="1"/>
      <c r="M28" s="1"/>
      <c r="N28" s="1"/>
      <c r="O28" s="1"/>
      <c r="P28" s="110" t="s">
        <v>45</v>
      </c>
      <c r="Q28" s="110"/>
      <c r="R28" s="110"/>
      <c r="S28" s="110"/>
      <c r="T28" s="1"/>
      <c r="U28" s="1"/>
      <c r="V28" s="1"/>
      <c r="W28" s="1"/>
      <c r="X28" s="1"/>
      <c r="Y28" s="1"/>
      <c r="Z28" s="1"/>
    </row>
    <row r="30" spans="1:27" s="1" customFormat="1" ht="10.5" x14ac:dyDescent="0.15"/>
    <row r="31" spans="1:27" s="1" customFormat="1" ht="12" customHeight="1" x14ac:dyDescent="0.15"/>
    <row r="32" spans="1:27" s="60" customFormat="1" ht="10.5" x14ac:dyDescent="0.15">
      <c r="B32" s="122" t="s">
        <v>0</v>
      </c>
      <c r="C32" s="122"/>
      <c r="D32" s="122"/>
      <c r="E32" s="122"/>
      <c r="F32" s="122"/>
      <c r="G32" s="122"/>
      <c r="H32" s="122"/>
      <c r="I32" s="122"/>
      <c r="J32" s="122"/>
      <c r="L32" s="61"/>
      <c r="M32" s="123" t="s">
        <v>1</v>
      </c>
      <c r="N32" s="123"/>
      <c r="O32" s="123"/>
      <c r="P32" s="123"/>
      <c r="Q32" s="123"/>
      <c r="R32" s="123" t="s">
        <v>110</v>
      </c>
      <c r="S32" s="123"/>
      <c r="T32" s="123"/>
      <c r="U32" s="123"/>
      <c r="V32" s="123"/>
    </row>
    <row r="33" spans="1:25" s="60" customFormat="1" ht="10.5" x14ac:dyDescent="0.15">
      <c r="B33" s="62" t="s">
        <v>3</v>
      </c>
      <c r="C33" s="63">
        <v>1</v>
      </c>
      <c r="D33" s="63">
        <v>1</v>
      </c>
      <c r="E33" s="64"/>
      <c r="F33" s="64"/>
      <c r="G33" s="64"/>
      <c r="H33" s="64"/>
      <c r="I33" s="64"/>
      <c r="J33" s="64"/>
      <c r="P33" s="94">
        <v>44468</v>
      </c>
      <c r="Q33" s="94"/>
      <c r="R33" s="94"/>
      <c r="S33" s="94"/>
      <c r="T33" s="64"/>
      <c r="U33" s="64"/>
      <c r="V33" s="64"/>
    </row>
    <row r="34" spans="1:25" s="60" customFormat="1" ht="10.5" x14ac:dyDescent="0.15">
      <c r="A34" s="124"/>
      <c r="B34" s="125"/>
      <c r="C34" s="120" t="s">
        <v>4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1"/>
      <c r="W34" s="18"/>
      <c r="X34" s="18"/>
      <c r="Y34" s="65"/>
    </row>
    <row r="35" spans="1:25" s="60" customFormat="1" ht="50.25" thickBot="1" x14ac:dyDescent="0.2">
      <c r="A35" s="126"/>
      <c r="B35" s="127"/>
      <c r="C35" s="9" t="s">
        <v>5</v>
      </c>
      <c r="D35" s="11" t="s">
        <v>8</v>
      </c>
      <c r="E35" s="11" t="s">
        <v>15</v>
      </c>
      <c r="F35" s="11" t="s">
        <v>7</v>
      </c>
      <c r="G35" s="11" t="s">
        <v>17</v>
      </c>
      <c r="H35" s="11" t="s">
        <v>16</v>
      </c>
      <c r="I35" s="11" t="s">
        <v>24</v>
      </c>
      <c r="J35" s="11" t="s">
        <v>19</v>
      </c>
      <c r="K35" s="11" t="s">
        <v>47</v>
      </c>
      <c r="L35" s="11" t="s">
        <v>126</v>
      </c>
      <c r="M35" s="11" t="s">
        <v>13</v>
      </c>
      <c r="N35" s="11" t="s">
        <v>20</v>
      </c>
      <c r="O35" s="11" t="s">
        <v>46</v>
      </c>
      <c r="P35" s="11" t="s">
        <v>51</v>
      </c>
      <c r="Q35" s="11" t="s">
        <v>21</v>
      </c>
      <c r="R35" s="11"/>
      <c r="S35" s="11"/>
      <c r="T35" s="11"/>
      <c r="U35" s="11"/>
      <c r="V35" s="10"/>
      <c r="W35" s="10"/>
      <c r="X35" s="10"/>
      <c r="Y35" s="65"/>
    </row>
    <row r="36" spans="1:25" s="60" customFormat="1" ht="11.25" customHeight="1" x14ac:dyDescent="0.15">
      <c r="A36" s="114" t="s">
        <v>25</v>
      </c>
      <c r="B36" s="14" t="s">
        <v>66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>
        <v>70</v>
      </c>
      <c r="R36" s="15"/>
      <c r="S36" s="15"/>
      <c r="T36" s="15"/>
      <c r="U36" s="15"/>
      <c r="V36" s="16"/>
      <c r="W36" s="16"/>
      <c r="X36" s="16"/>
      <c r="Y36" s="65"/>
    </row>
    <row r="37" spans="1:25" s="60" customFormat="1" ht="10.5" x14ac:dyDescent="0.15">
      <c r="A37" s="115"/>
      <c r="B37" s="17" t="s">
        <v>127</v>
      </c>
      <c r="C37" s="18"/>
      <c r="D37" s="18">
        <v>5</v>
      </c>
      <c r="E37" s="18"/>
      <c r="F37" s="18"/>
      <c r="G37" s="18"/>
      <c r="H37" s="18"/>
      <c r="I37" s="18"/>
      <c r="J37" s="18">
        <v>25</v>
      </c>
      <c r="K37" s="18">
        <v>28</v>
      </c>
      <c r="L37" s="18"/>
      <c r="M37" s="18"/>
      <c r="N37" s="18"/>
      <c r="O37" s="18">
        <f>1/10</f>
        <v>0.1</v>
      </c>
      <c r="P37" s="18">
        <v>18</v>
      </c>
      <c r="Q37" s="18"/>
      <c r="R37" s="18"/>
      <c r="S37" s="18"/>
      <c r="T37" s="18"/>
      <c r="U37" s="18"/>
      <c r="V37" s="19"/>
      <c r="W37" s="19"/>
      <c r="X37" s="19"/>
      <c r="Y37" s="65"/>
    </row>
    <row r="38" spans="1:25" s="60" customFormat="1" ht="10.5" x14ac:dyDescent="0.15">
      <c r="A38" s="115"/>
      <c r="B38" s="17" t="s">
        <v>7</v>
      </c>
      <c r="C38" s="18"/>
      <c r="D38" s="18"/>
      <c r="E38" s="18"/>
      <c r="F38" s="18">
        <v>15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65"/>
    </row>
    <row r="39" spans="1:25" s="60" customFormat="1" ht="11.25" thickBot="1" x14ac:dyDescent="0.2">
      <c r="A39" s="116"/>
      <c r="B39" s="20" t="s">
        <v>128</v>
      </c>
      <c r="C39" s="21">
        <v>60</v>
      </c>
      <c r="D39" s="21"/>
      <c r="E39" s="21"/>
      <c r="F39" s="21"/>
      <c r="G39" s="21"/>
      <c r="H39" s="21">
        <v>30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65"/>
    </row>
    <row r="40" spans="1:25" s="60" customFormat="1" ht="11.25" customHeight="1" x14ac:dyDescent="0.15">
      <c r="A40" s="114" t="s">
        <v>27</v>
      </c>
      <c r="B40" s="14" t="s">
        <v>58</v>
      </c>
      <c r="C40" s="15"/>
      <c r="D40" s="15">
        <v>3</v>
      </c>
      <c r="E40" s="15">
        <v>30</v>
      </c>
      <c r="F40" s="15"/>
      <c r="G40" s="15">
        <v>50</v>
      </c>
      <c r="H40" s="15">
        <v>10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16"/>
      <c r="X40" s="16"/>
      <c r="Y40" s="65"/>
    </row>
    <row r="41" spans="1:25" s="60" customFormat="1" ht="10.5" x14ac:dyDescent="0.15">
      <c r="A41" s="115"/>
      <c r="B41" s="17" t="s">
        <v>126</v>
      </c>
      <c r="C41" s="18"/>
      <c r="D41" s="18">
        <v>15</v>
      </c>
      <c r="E41" s="18"/>
      <c r="F41" s="18"/>
      <c r="G41" s="18"/>
      <c r="H41" s="18"/>
      <c r="I41" s="18"/>
      <c r="J41" s="18"/>
      <c r="K41" s="18"/>
      <c r="L41" s="18">
        <v>55</v>
      </c>
      <c r="M41" s="18"/>
      <c r="N41" s="18">
        <v>3</v>
      </c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65"/>
    </row>
    <row r="42" spans="1:25" s="60" customFormat="1" ht="10.5" x14ac:dyDescent="0.15">
      <c r="A42" s="115"/>
      <c r="B42" s="17" t="s">
        <v>129</v>
      </c>
      <c r="C42" s="18">
        <v>60</v>
      </c>
      <c r="D42" s="18"/>
      <c r="E42" s="18"/>
      <c r="F42" s="18">
        <v>20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65"/>
    </row>
    <row r="43" spans="1:25" s="60" customFormat="1" ht="11.25" thickBot="1" x14ac:dyDescent="0.2">
      <c r="A43" s="116"/>
      <c r="B43" s="20" t="s">
        <v>19</v>
      </c>
      <c r="C43" s="21"/>
      <c r="D43" s="21"/>
      <c r="E43" s="21"/>
      <c r="F43" s="21"/>
      <c r="G43" s="21"/>
      <c r="H43" s="21"/>
      <c r="I43" s="21"/>
      <c r="J43" s="21">
        <v>60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65"/>
    </row>
    <row r="44" spans="1:25" s="60" customFormat="1" ht="11.25" customHeight="1" x14ac:dyDescent="0.15">
      <c r="A44" s="114" t="s">
        <v>31</v>
      </c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6"/>
      <c r="W44" s="16"/>
      <c r="X44" s="16"/>
      <c r="Y44" s="65"/>
    </row>
    <row r="45" spans="1:25" s="60" customFormat="1" ht="10.5" x14ac:dyDescent="0.15">
      <c r="A45" s="115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65"/>
    </row>
    <row r="46" spans="1:25" s="60" customFormat="1" ht="10.5" x14ac:dyDescent="0.15">
      <c r="A46" s="115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19"/>
      <c r="X46" s="19"/>
      <c r="Y46" s="65"/>
    </row>
    <row r="47" spans="1:25" s="60" customFormat="1" ht="11.25" thickBot="1" x14ac:dyDescent="0.2">
      <c r="A47" s="117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2"/>
      <c r="W47" s="22"/>
      <c r="X47" s="22"/>
      <c r="Y47" s="65"/>
    </row>
    <row r="48" spans="1:25" s="60" customFormat="1" ht="11.25" thickBot="1" x14ac:dyDescent="0.2">
      <c r="A48" s="66">
        <f>SUM(C33)</f>
        <v>1</v>
      </c>
      <c r="B48" s="67" t="s">
        <v>73</v>
      </c>
      <c r="C48" s="68">
        <f>SUM(C36:C39)</f>
        <v>60</v>
      </c>
      <c r="D48" s="68">
        <f t="shared" ref="D48:X48" si="6">SUM(D36:D39)</f>
        <v>5</v>
      </c>
      <c r="E48" s="68">
        <f t="shared" si="6"/>
        <v>0</v>
      </c>
      <c r="F48" s="68">
        <f t="shared" si="6"/>
        <v>15</v>
      </c>
      <c r="G48" s="68">
        <f t="shared" si="6"/>
        <v>0</v>
      </c>
      <c r="H48" s="68">
        <f t="shared" si="6"/>
        <v>30</v>
      </c>
      <c r="I48" s="68">
        <f t="shared" si="6"/>
        <v>0</v>
      </c>
      <c r="J48" s="68">
        <f t="shared" si="6"/>
        <v>25</v>
      </c>
      <c r="K48" s="68">
        <f t="shared" si="6"/>
        <v>28</v>
      </c>
      <c r="L48" s="68">
        <f t="shared" si="6"/>
        <v>0</v>
      </c>
      <c r="M48" s="68">
        <f t="shared" si="6"/>
        <v>0</v>
      </c>
      <c r="N48" s="68">
        <f t="shared" si="6"/>
        <v>0</v>
      </c>
      <c r="O48" s="68">
        <f t="shared" si="6"/>
        <v>0.1</v>
      </c>
      <c r="P48" s="68">
        <f t="shared" si="6"/>
        <v>18</v>
      </c>
      <c r="Q48" s="68">
        <f t="shared" si="6"/>
        <v>70</v>
      </c>
      <c r="R48" s="68">
        <f t="shared" si="6"/>
        <v>0</v>
      </c>
      <c r="S48" s="68">
        <f t="shared" si="6"/>
        <v>0</v>
      </c>
      <c r="T48" s="68">
        <f t="shared" si="6"/>
        <v>0</v>
      </c>
      <c r="U48" s="68">
        <f t="shared" si="6"/>
        <v>0</v>
      </c>
      <c r="V48" s="68">
        <f t="shared" si="6"/>
        <v>0</v>
      </c>
      <c r="W48" s="68">
        <f t="shared" si="6"/>
        <v>0</v>
      </c>
      <c r="X48" s="68">
        <f t="shared" si="6"/>
        <v>0</v>
      </c>
      <c r="Y48" s="65"/>
    </row>
    <row r="49" spans="1:25" s="60" customFormat="1" ht="10.5" x14ac:dyDescent="0.15">
      <c r="A49" s="69"/>
      <c r="B49" s="70" t="s">
        <v>74</v>
      </c>
      <c r="C49" s="71">
        <f>SUM(A48*C48)/1000</f>
        <v>0.06</v>
      </c>
      <c r="D49" s="71">
        <f>+(A48*D48)/1000</f>
        <v>5.0000000000000001E-3</v>
      </c>
      <c r="E49" s="71">
        <f>+(A48*E48)/1000</f>
        <v>0</v>
      </c>
      <c r="F49" s="71">
        <f>+(A48*F48)/1000</f>
        <v>1.4999999999999999E-2</v>
      </c>
      <c r="G49" s="71">
        <f>+(A48*G48)/1000</f>
        <v>0</v>
      </c>
      <c r="H49" s="71">
        <f>+(A48*H48)/1000</f>
        <v>0.03</v>
      </c>
      <c r="I49" s="71">
        <f>+(A48*I48)/1000</f>
        <v>0</v>
      </c>
      <c r="J49" s="71">
        <f>+(A48*J48)/1000</f>
        <v>2.5000000000000001E-2</v>
      </c>
      <c r="K49" s="71">
        <f>+(A48*K48)/1000</f>
        <v>2.8000000000000001E-2</v>
      </c>
      <c r="L49" s="71">
        <f>+(A48*L48)/1000</f>
        <v>0</v>
      </c>
      <c r="M49" s="71">
        <f>+(A48*M48)/1000</f>
        <v>0</v>
      </c>
      <c r="N49" s="71">
        <f>+(A48*N48)/1000</f>
        <v>0</v>
      </c>
      <c r="O49" s="71">
        <f>+(A48*O48)</f>
        <v>0.1</v>
      </c>
      <c r="P49" s="71">
        <f>+(A48*P48)/1000</f>
        <v>1.7999999999999999E-2</v>
      </c>
      <c r="Q49" s="71">
        <f>+(A48*Q48)/1000</f>
        <v>7.0000000000000007E-2</v>
      </c>
      <c r="R49" s="71">
        <f>+(A48*R48)/1000</f>
        <v>0</v>
      </c>
      <c r="S49" s="71">
        <f>+(A48*S48)/1000</f>
        <v>0</v>
      </c>
      <c r="T49" s="71">
        <f>+(A48*T48)/1000</f>
        <v>0</v>
      </c>
      <c r="U49" s="71">
        <f>+(A48*U48)/1000</f>
        <v>0</v>
      </c>
      <c r="V49" s="71">
        <f>+(A48*V48)/1000</f>
        <v>0</v>
      </c>
      <c r="W49" s="71">
        <f>+(A48*W48)/1000</f>
        <v>0</v>
      </c>
      <c r="X49" s="71">
        <f>+(A48*X48)/1000</f>
        <v>0</v>
      </c>
      <c r="Y49" s="65"/>
    </row>
    <row r="50" spans="1:25" s="60" customFormat="1" ht="10.5" x14ac:dyDescent="0.15">
      <c r="A50" s="66">
        <f>SUM(D33)</f>
        <v>1</v>
      </c>
      <c r="B50" s="70" t="s">
        <v>75</v>
      </c>
      <c r="C50" s="18">
        <f>SUM(C40:C43)</f>
        <v>60</v>
      </c>
      <c r="D50" s="18">
        <f t="shared" ref="D50:X50" si="7">SUM(D40:D43)</f>
        <v>18</v>
      </c>
      <c r="E50" s="18">
        <f t="shared" si="7"/>
        <v>30</v>
      </c>
      <c r="F50" s="18">
        <f t="shared" si="7"/>
        <v>20</v>
      </c>
      <c r="G50" s="18">
        <f t="shared" si="7"/>
        <v>50</v>
      </c>
      <c r="H50" s="18">
        <f t="shared" si="7"/>
        <v>10</v>
      </c>
      <c r="I50" s="18">
        <f t="shared" si="7"/>
        <v>0</v>
      </c>
      <c r="J50" s="18">
        <f t="shared" si="7"/>
        <v>60</v>
      </c>
      <c r="K50" s="18">
        <f t="shared" si="7"/>
        <v>0</v>
      </c>
      <c r="L50" s="18">
        <f t="shared" si="7"/>
        <v>55</v>
      </c>
      <c r="M50" s="18">
        <f t="shared" si="7"/>
        <v>0</v>
      </c>
      <c r="N50" s="18">
        <f t="shared" si="7"/>
        <v>3</v>
      </c>
      <c r="O50" s="18">
        <f t="shared" si="7"/>
        <v>0</v>
      </c>
      <c r="P50" s="18">
        <f t="shared" si="7"/>
        <v>0</v>
      </c>
      <c r="Q50" s="18">
        <f t="shared" si="7"/>
        <v>0</v>
      </c>
      <c r="R50" s="18">
        <f t="shared" si="7"/>
        <v>0</v>
      </c>
      <c r="S50" s="18">
        <f t="shared" si="7"/>
        <v>0</v>
      </c>
      <c r="T50" s="18">
        <f t="shared" si="7"/>
        <v>0</v>
      </c>
      <c r="U50" s="18">
        <f t="shared" si="7"/>
        <v>0</v>
      </c>
      <c r="V50" s="18">
        <f t="shared" si="7"/>
        <v>0</v>
      </c>
      <c r="W50" s="18">
        <f t="shared" si="7"/>
        <v>0</v>
      </c>
      <c r="X50" s="18">
        <f t="shared" si="7"/>
        <v>0</v>
      </c>
      <c r="Y50" s="65"/>
    </row>
    <row r="51" spans="1:25" s="60" customFormat="1" ht="11.25" thickBot="1" x14ac:dyDescent="0.2">
      <c r="A51" s="72"/>
      <c r="B51" s="73" t="s">
        <v>76</v>
      </c>
      <c r="C51" s="74">
        <f>SUM(A50*C50)/1000</f>
        <v>0.06</v>
      </c>
      <c r="D51" s="74">
        <f>+(A50*D50)/1000</f>
        <v>1.7999999999999999E-2</v>
      </c>
      <c r="E51" s="74">
        <f>+(A50*E50)/1000</f>
        <v>0.03</v>
      </c>
      <c r="F51" s="74">
        <f>+(A50*F50)/1000</f>
        <v>0.02</v>
      </c>
      <c r="G51" s="74">
        <f>+(A50*G50)/1000</f>
        <v>0.05</v>
      </c>
      <c r="H51" s="74">
        <f>+(A50*H50)/1000</f>
        <v>0.01</v>
      </c>
      <c r="I51" s="74">
        <f>+(A50*I50)/1000</f>
        <v>0</v>
      </c>
      <c r="J51" s="74">
        <f>+(A50*J50)/1000</f>
        <v>0.06</v>
      </c>
      <c r="K51" s="74">
        <f>+(A50*K50)/1000</f>
        <v>0</v>
      </c>
      <c r="L51" s="74">
        <f>+(A50*L50)/1000</f>
        <v>5.5E-2</v>
      </c>
      <c r="M51" s="74">
        <f>+(A50*M50)/1000</f>
        <v>0</v>
      </c>
      <c r="N51" s="74">
        <f>+(A50*N50)/1000</f>
        <v>3.0000000000000001E-3</v>
      </c>
      <c r="O51" s="74">
        <f>+(A50*O50)</f>
        <v>0</v>
      </c>
      <c r="P51" s="74">
        <f>+(A50*P50)/1000</f>
        <v>0</v>
      </c>
      <c r="Q51" s="74">
        <f>+(A50*Q50)/1000</f>
        <v>0</v>
      </c>
      <c r="R51" s="74">
        <f>+(A50*R50)/1000</f>
        <v>0</v>
      </c>
      <c r="S51" s="74">
        <f>+(A50*S50)/1000</f>
        <v>0</v>
      </c>
      <c r="T51" s="74">
        <f>+(A50*T50)/1000</f>
        <v>0</v>
      </c>
      <c r="U51" s="74">
        <f>+(A50*U50)/1000</f>
        <v>0</v>
      </c>
      <c r="V51" s="75">
        <f>+(A50*V50)/1000</f>
        <v>0</v>
      </c>
      <c r="W51" s="75">
        <f>+(A50*W50)/1000</f>
        <v>0</v>
      </c>
      <c r="X51" s="75">
        <f>+(A50*X50)/1000</f>
        <v>0</v>
      </c>
      <c r="Y51" s="65"/>
    </row>
    <row r="52" spans="1:25" s="60" customFormat="1" ht="10.5" x14ac:dyDescent="0.15">
      <c r="A52" s="118" t="s">
        <v>39</v>
      </c>
      <c r="B52" s="119"/>
      <c r="C52" s="76">
        <f>+C51+C49</f>
        <v>0.12</v>
      </c>
      <c r="D52" s="76">
        <f t="shared" ref="D52:X52" si="8">+D51+D49</f>
        <v>2.3E-2</v>
      </c>
      <c r="E52" s="76">
        <f t="shared" si="8"/>
        <v>0.03</v>
      </c>
      <c r="F52" s="76">
        <f t="shared" si="8"/>
        <v>3.5000000000000003E-2</v>
      </c>
      <c r="G52" s="76">
        <f t="shared" si="8"/>
        <v>0.05</v>
      </c>
      <c r="H52" s="76">
        <f t="shared" si="8"/>
        <v>0.04</v>
      </c>
      <c r="I52" s="76">
        <f t="shared" si="8"/>
        <v>0</v>
      </c>
      <c r="J52" s="76">
        <f t="shared" si="8"/>
        <v>8.4999999999999992E-2</v>
      </c>
      <c r="K52" s="76">
        <f t="shared" si="8"/>
        <v>2.8000000000000001E-2</v>
      </c>
      <c r="L52" s="76">
        <f t="shared" si="8"/>
        <v>5.5E-2</v>
      </c>
      <c r="M52" s="76">
        <f t="shared" si="8"/>
        <v>0</v>
      </c>
      <c r="N52" s="76">
        <f t="shared" si="8"/>
        <v>3.0000000000000001E-3</v>
      </c>
      <c r="O52" s="76">
        <f t="shared" si="8"/>
        <v>0.1</v>
      </c>
      <c r="P52" s="76">
        <f t="shared" si="8"/>
        <v>1.7999999999999999E-2</v>
      </c>
      <c r="Q52" s="76">
        <f t="shared" si="8"/>
        <v>7.0000000000000007E-2</v>
      </c>
      <c r="R52" s="76">
        <f t="shared" si="8"/>
        <v>0</v>
      </c>
      <c r="S52" s="76">
        <f t="shared" si="8"/>
        <v>0</v>
      </c>
      <c r="T52" s="76">
        <f t="shared" si="8"/>
        <v>0</v>
      </c>
      <c r="U52" s="76">
        <f t="shared" si="8"/>
        <v>0</v>
      </c>
      <c r="V52" s="77">
        <f t="shared" si="8"/>
        <v>0</v>
      </c>
      <c r="W52" s="77">
        <f t="shared" si="8"/>
        <v>0</v>
      </c>
      <c r="X52" s="77">
        <f t="shared" si="8"/>
        <v>0</v>
      </c>
      <c r="Y52" s="65"/>
    </row>
    <row r="53" spans="1:25" s="60" customFormat="1" ht="10.5" x14ac:dyDescent="0.15">
      <c r="A53" s="120" t="s">
        <v>40</v>
      </c>
      <c r="B53" s="121"/>
      <c r="C53" s="78">
        <v>285</v>
      </c>
      <c r="D53" s="78">
        <v>830</v>
      </c>
      <c r="E53" s="78">
        <v>198</v>
      </c>
      <c r="F53" s="78">
        <v>1544</v>
      </c>
      <c r="G53" s="78">
        <v>194</v>
      </c>
      <c r="H53" s="78">
        <v>227</v>
      </c>
      <c r="I53" s="78">
        <v>1044</v>
      </c>
      <c r="J53" s="78">
        <v>392</v>
      </c>
      <c r="K53" s="78">
        <v>234</v>
      </c>
      <c r="L53" s="78">
        <v>314</v>
      </c>
      <c r="M53" s="78">
        <v>150</v>
      </c>
      <c r="N53" s="78">
        <v>147</v>
      </c>
      <c r="O53" s="78">
        <v>70</v>
      </c>
      <c r="P53" s="78">
        <v>345</v>
      </c>
      <c r="Q53" s="78">
        <v>238</v>
      </c>
      <c r="R53" s="78">
        <v>194</v>
      </c>
      <c r="S53" s="78"/>
      <c r="T53" s="78"/>
      <c r="U53" s="78"/>
      <c r="V53" s="79"/>
      <c r="W53" s="79"/>
      <c r="X53" s="79"/>
      <c r="Y53" s="65"/>
    </row>
    <row r="54" spans="1:25" s="60" customFormat="1" ht="10.5" x14ac:dyDescent="0.15">
      <c r="A54" s="80">
        <f>SUM(A48)</f>
        <v>1</v>
      </c>
      <c r="B54" s="81" t="s">
        <v>41</v>
      </c>
      <c r="C54" s="81">
        <f>SUM(C49*C53)</f>
        <v>17.099999999999998</v>
      </c>
      <c r="D54" s="81">
        <f>SUM(D49*D53)</f>
        <v>4.1500000000000004</v>
      </c>
      <c r="E54" s="81">
        <f t="shared" ref="E54:X54" si="9">SUM(E49*E53)</f>
        <v>0</v>
      </c>
      <c r="F54" s="81">
        <f t="shared" si="9"/>
        <v>23.16</v>
      </c>
      <c r="G54" s="81">
        <f t="shared" si="9"/>
        <v>0</v>
      </c>
      <c r="H54" s="81">
        <f t="shared" si="9"/>
        <v>6.81</v>
      </c>
      <c r="I54" s="81">
        <f t="shared" si="9"/>
        <v>0</v>
      </c>
      <c r="J54" s="81">
        <f t="shared" si="9"/>
        <v>9.8000000000000007</v>
      </c>
      <c r="K54" s="81">
        <f t="shared" si="9"/>
        <v>6.5520000000000005</v>
      </c>
      <c r="L54" s="81">
        <f t="shared" si="9"/>
        <v>0</v>
      </c>
      <c r="M54" s="81">
        <f t="shared" si="9"/>
        <v>0</v>
      </c>
      <c r="N54" s="81">
        <f t="shared" si="9"/>
        <v>0</v>
      </c>
      <c r="O54" s="81">
        <f t="shared" si="9"/>
        <v>7</v>
      </c>
      <c r="P54" s="81">
        <f t="shared" si="9"/>
        <v>6.21</v>
      </c>
      <c r="Q54" s="81">
        <f t="shared" si="9"/>
        <v>16.66</v>
      </c>
      <c r="R54" s="81">
        <f t="shared" si="9"/>
        <v>0</v>
      </c>
      <c r="S54" s="81">
        <f t="shared" si="9"/>
        <v>0</v>
      </c>
      <c r="T54" s="81">
        <f t="shared" si="9"/>
        <v>0</v>
      </c>
      <c r="U54" s="81">
        <f t="shared" si="9"/>
        <v>0</v>
      </c>
      <c r="V54" s="81">
        <f t="shared" si="9"/>
        <v>0</v>
      </c>
      <c r="W54" s="81">
        <f t="shared" si="9"/>
        <v>0</v>
      </c>
      <c r="X54" s="81">
        <f t="shared" si="9"/>
        <v>0</v>
      </c>
      <c r="Y54" s="82">
        <f>SUM(C54:X54)</f>
        <v>97.441999999999993</v>
      </c>
    </row>
    <row r="55" spans="1:25" s="60" customFormat="1" ht="10.5" x14ac:dyDescent="0.15">
      <c r="A55" s="80">
        <f>SUM(A50)</f>
        <v>1</v>
      </c>
      <c r="B55" s="81" t="s">
        <v>41</v>
      </c>
      <c r="C55" s="81">
        <f>SUM(C51*C53)</f>
        <v>17.099999999999998</v>
      </c>
      <c r="D55" s="81">
        <f>SUM(D51*D53)</f>
        <v>14.94</v>
      </c>
      <c r="E55" s="81">
        <f t="shared" ref="E55:X55" si="10">SUM(E51*E53)</f>
        <v>5.9399999999999995</v>
      </c>
      <c r="F55" s="81">
        <f t="shared" si="10"/>
        <v>30.88</v>
      </c>
      <c r="G55" s="81">
        <f t="shared" si="10"/>
        <v>9.7000000000000011</v>
      </c>
      <c r="H55" s="81">
        <f t="shared" si="10"/>
        <v>2.27</v>
      </c>
      <c r="I55" s="81">
        <f t="shared" si="10"/>
        <v>0</v>
      </c>
      <c r="J55" s="81">
        <f t="shared" si="10"/>
        <v>23.52</v>
      </c>
      <c r="K55" s="81">
        <f t="shared" si="10"/>
        <v>0</v>
      </c>
      <c r="L55" s="81">
        <f t="shared" si="10"/>
        <v>17.27</v>
      </c>
      <c r="M55" s="81">
        <f t="shared" si="10"/>
        <v>0</v>
      </c>
      <c r="N55" s="81">
        <f t="shared" si="10"/>
        <v>0.441</v>
      </c>
      <c r="O55" s="81">
        <f t="shared" si="10"/>
        <v>0</v>
      </c>
      <c r="P55" s="81">
        <f t="shared" si="10"/>
        <v>0</v>
      </c>
      <c r="Q55" s="81">
        <f t="shared" si="10"/>
        <v>0</v>
      </c>
      <c r="R55" s="81">
        <f t="shared" si="10"/>
        <v>0</v>
      </c>
      <c r="S55" s="81">
        <f t="shared" si="10"/>
        <v>0</v>
      </c>
      <c r="T55" s="81">
        <f t="shared" si="10"/>
        <v>0</v>
      </c>
      <c r="U55" s="81">
        <f t="shared" si="10"/>
        <v>0</v>
      </c>
      <c r="V55" s="81">
        <f t="shared" si="10"/>
        <v>0</v>
      </c>
      <c r="W55" s="81">
        <f t="shared" si="10"/>
        <v>0</v>
      </c>
      <c r="X55" s="81">
        <f t="shared" si="10"/>
        <v>0</v>
      </c>
      <c r="Y55" s="82">
        <f>SUM(C55:X55)</f>
        <v>122.06099999999999</v>
      </c>
    </row>
    <row r="56" spans="1:25" s="60" customFormat="1" ht="10.5" x14ac:dyDescent="0.15">
      <c r="A56" s="111" t="s">
        <v>42</v>
      </c>
      <c r="B56" s="112"/>
      <c r="C56" s="83">
        <f>SUM(C54:C55)</f>
        <v>34.199999999999996</v>
      </c>
      <c r="D56" s="83">
        <f t="shared" ref="D56:X56" si="11">+D52*D53</f>
        <v>19.09</v>
      </c>
      <c r="E56" s="83">
        <f t="shared" si="11"/>
        <v>5.9399999999999995</v>
      </c>
      <c r="F56" s="83">
        <f t="shared" si="11"/>
        <v>54.040000000000006</v>
      </c>
      <c r="G56" s="83">
        <f t="shared" si="11"/>
        <v>9.7000000000000011</v>
      </c>
      <c r="H56" s="83">
        <f t="shared" si="11"/>
        <v>9.08</v>
      </c>
      <c r="I56" s="83">
        <f t="shared" si="11"/>
        <v>0</v>
      </c>
      <c r="J56" s="83">
        <f t="shared" si="11"/>
        <v>33.32</v>
      </c>
      <c r="K56" s="83">
        <f t="shared" si="11"/>
        <v>6.5520000000000005</v>
      </c>
      <c r="L56" s="83">
        <f t="shared" si="11"/>
        <v>17.27</v>
      </c>
      <c r="M56" s="83">
        <f t="shared" si="11"/>
        <v>0</v>
      </c>
      <c r="N56" s="83">
        <f t="shared" si="11"/>
        <v>0.441</v>
      </c>
      <c r="O56" s="83">
        <f t="shared" si="11"/>
        <v>7</v>
      </c>
      <c r="P56" s="83">
        <f t="shared" si="11"/>
        <v>6.21</v>
      </c>
      <c r="Q56" s="83">
        <f t="shared" si="11"/>
        <v>16.66</v>
      </c>
      <c r="R56" s="83">
        <f t="shared" si="11"/>
        <v>0</v>
      </c>
      <c r="S56" s="83">
        <f t="shared" si="11"/>
        <v>0</v>
      </c>
      <c r="T56" s="83">
        <f t="shared" si="11"/>
        <v>0</v>
      </c>
      <c r="U56" s="83">
        <f t="shared" si="11"/>
        <v>0</v>
      </c>
      <c r="V56" s="84">
        <f t="shared" si="11"/>
        <v>0</v>
      </c>
      <c r="W56" s="84">
        <f t="shared" si="11"/>
        <v>0</v>
      </c>
      <c r="X56" s="84">
        <f t="shared" si="11"/>
        <v>0</v>
      </c>
      <c r="Y56" s="82">
        <f>SUM(C56:X56)</f>
        <v>219.50300000000001</v>
      </c>
    </row>
    <row r="57" spans="1:25" s="60" customFormat="1" ht="10.5" x14ac:dyDescent="0.1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6"/>
    </row>
    <row r="58" spans="1:25" s="60" customFormat="1" ht="10.5" x14ac:dyDescent="0.1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6"/>
    </row>
    <row r="59" spans="1:25" s="60" customFormat="1" ht="10.5" x14ac:dyDescent="0.15">
      <c r="A59" s="113" t="s">
        <v>43</v>
      </c>
      <c r="B59" s="113"/>
      <c r="C59" s="88"/>
      <c r="H59" s="113" t="s">
        <v>44</v>
      </c>
      <c r="I59" s="113"/>
      <c r="J59" s="113"/>
      <c r="K59" s="113"/>
      <c r="P59" s="113" t="s">
        <v>45</v>
      </c>
      <c r="Q59" s="113"/>
      <c r="R59" s="113"/>
      <c r="S59" s="113"/>
    </row>
    <row r="60" spans="1:25" s="1" customFormat="1" ht="10.5" x14ac:dyDescent="0.15"/>
    <row r="61" spans="1:25" s="1" customFormat="1" ht="10.5" x14ac:dyDescent="0.15"/>
    <row r="62" spans="1:25" s="1" customFormat="1" ht="10.5" x14ac:dyDescent="0.15"/>
    <row r="63" spans="1:25" s="1" customFormat="1" ht="10.5" x14ac:dyDescent="0.15"/>
  </sheetData>
  <mergeCells count="30">
    <mergeCell ref="B1:J1"/>
    <mergeCell ref="M1:Q1"/>
    <mergeCell ref="R1:V1"/>
    <mergeCell ref="P2:S2"/>
    <mergeCell ref="A3:B4"/>
    <mergeCell ref="C3:V3"/>
    <mergeCell ref="A28:B28"/>
    <mergeCell ref="H28:K28"/>
    <mergeCell ref="P28:S28"/>
    <mergeCell ref="A5:A8"/>
    <mergeCell ref="A9:A12"/>
    <mergeCell ref="A13:A16"/>
    <mergeCell ref="A21:B21"/>
    <mergeCell ref="A22:B22"/>
    <mergeCell ref="A25:B25"/>
    <mergeCell ref="B32:J32"/>
    <mergeCell ref="M32:Q32"/>
    <mergeCell ref="R32:V32"/>
    <mergeCell ref="P33:S33"/>
    <mergeCell ref="A34:B35"/>
    <mergeCell ref="C34:V34"/>
    <mergeCell ref="A56:B56"/>
    <mergeCell ref="A59:B59"/>
    <mergeCell ref="H59:K59"/>
    <mergeCell ref="P59:S59"/>
    <mergeCell ref="A36:A39"/>
    <mergeCell ref="A40:A43"/>
    <mergeCell ref="A44:A47"/>
    <mergeCell ref="A52:B52"/>
    <mergeCell ref="A53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opLeftCell="A16" zoomScale="110" zoomScaleNormal="110" workbookViewId="0">
      <selection activeCell="F45" sqref="F45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4.710937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92" t="s">
        <v>0</v>
      </c>
      <c r="C1" s="92"/>
      <c r="D1" s="92"/>
      <c r="E1" s="92"/>
      <c r="F1" s="92"/>
      <c r="G1" s="92"/>
      <c r="H1" s="92"/>
      <c r="I1" s="92"/>
      <c r="J1" s="92"/>
      <c r="L1" s="2"/>
      <c r="M1" s="93" t="s">
        <v>1</v>
      </c>
      <c r="N1" s="93"/>
      <c r="O1" s="93"/>
      <c r="P1" s="93"/>
      <c r="Q1" s="93"/>
      <c r="R1" s="93" t="s">
        <v>2</v>
      </c>
      <c r="S1" s="93"/>
      <c r="T1" s="93"/>
      <c r="U1" s="93"/>
      <c r="V1" s="93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94">
        <v>44469</v>
      </c>
      <c r="Q2" s="94"/>
      <c r="R2" s="94"/>
      <c r="S2" s="94"/>
      <c r="T2" s="5"/>
      <c r="U2" s="5"/>
      <c r="V2" s="5"/>
    </row>
    <row r="3" spans="1:25" x14ac:dyDescent="0.15">
      <c r="A3" s="95"/>
      <c r="B3" s="96"/>
      <c r="C3" s="99" t="s">
        <v>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7"/>
      <c r="X3" s="7"/>
      <c r="Y3" s="8"/>
    </row>
    <row r="4" spans="1:25" ht="57.75" thickBot="1" x14ac:dyDescent="0.2">
      <c r="A4" s="97"/>
      <c r="B4" s="98"/>
      <c r="C4" s="9" t="s">
        <v>5</v>
      </c>
      <c r="D4" s="10" t="s">
        <v>6</v>
      </c>
      <c r="E4" s="11" t="s">
        <v>7</v>
      </c>
      <c r="F4" s="11" t="s">
        <v>8</v>
      </c>
      <c r="G4" s="11" t="s">
        <v>46</v>
      </c>
      <c r="H4" s="11" t="s">
        <v>47</v>
      </c>
      <c r="I4" s="12" t="s">
        <v>48</v>
      </c>
      <c r="J4" s="11" t="s">
        <v>12</v>
      </c>
      <c r="K4" s="11" t="s">
        <v>18</v>
      </c>
      <c r="L4" s="11" t="s">
        <v>49</v>
      </c>
      <c r="M4" s="11" t="s">
        <v>11</v>
      </c>
      <c r="N4" s="12" t="s">
        <v>24</v>
      </c>
      <c r="O4" s="11" t="s">
        <v>17</v>
      </c>
      <c r="P4" s="11" t="s">
        <v>19</v>
      </c>
      <c r="Q4" s="11" t="s">
        <v>16</v>
      </c>
      <c r="R4" s="11" t="s">
        <v>20</v>
      </c>
      <c r="S4" s="11" t="s">
        <v>21</v>
      </c>
      <c r="T4" s="11" t="s">
        <v>23</v>
      </c>
      <c r="U4" s="12" t="s">
        <v>15</v>
      </c>
      <c r="V4" s="13" t="s">
        <v>50</v>
      </c>
      <c r="W4" s="10" t="s">
        <v>51</v>
      </c>
      <c r="X4" s="10"/>
      <c r="Y4" s="8"/>
    </row>
    <row r="5" spans="1:25" ht="11.25" customHeight="1" x14ac:dyDescent="0.15">
      <c r="A5" s="102" t="s">
        <v>25</v>
      </c>
      <c r="B5" s="14" t="s">
        <v>106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>
        <v>80</v>
      </c>
      <c r="T5" s="15"/>
      <c r="U5" s="15"/>
      <c r="V5" s="16"/>
      <c r="W5" s="16"/>
      <c r="X5" s="16"/>
      <c r="Y5" s="8"/>
    </row>
    <row r="6" spans="1:25" x14ac:dyDescent="0.15">
      <c r="A6" s="103"/>
      <c r="B6" s="17" t="s">
        <v>53</v>
      </c>
      <c r="C6" s="18"/>
      <c r="D6" s="18"/>
      <c r="E6" s="18">
        <v>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>
        <v>10</v>
      </c>
      <c r="T6" s="18"/>
      <c r="U6" s="18"/>
      <c r="V6" s="19">
        <v>20</v>
      </c>
      <c r="W6" s="19">
        <v>20</v>
      </c>
      <c r="X6" s="19"/>
      <c r="Y6" s="8"/>
    </row>
    <row r="7" spans="1:25" x14ac:dyDescent="0.15">
      <c r="A7" s="103"/>
      <c r="B7" s="17" t="s">
        <v>54</v>
      </c>
      <c r="C7" s="18"/>
      <c r="D7" s="18"/>
      <c r="E7" s="18"/>
      <c r="F7" s="18">
        <v>5</v>
      </c>
      <c r="G7" s="18">
        <f>1/10</f>
        <v>0.1</v>
      </c>
      <c r="H7" s="18">
        <v>28</v>
      </c>
      <c r="I7" s="18"/>
      <c r="J7" s="18"/>
      <c r="K7" s="18"/>
      <c r="L7" s="18"/>
      <c r="M7" s="18"/>
      <c r="N7" s="18"/>
      <c r="O7" s="18"/>
      <c r="P7" s="18">
        <v>25</v>
      </c>
      <c r="Q7" s="18"/>
      <c r="R7" s="18"/>
      <c r="S7" s="18"/>
      <c r="T7" s="18"/>
      <c r="U7" s="18"/>
      <c r="V7" s="19"/>
      <c r="W7" s="19">
        <v>18</v>
      </c>
      <c r="X7" s="19"/>
      <c r="Y7" s="8"/>
    </row>
    <row r="8" spans="1:25" ht="11.25" thickBot="1" x14ac:dyDescent="0.2">
      <c r="A8" s="104"/>
      <c r="B8" s="20" t="s">
        <v>55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102" t="s">
        <v>27</v>
      </c>
      <c r="B9" s="14" t="s">
        <v>28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v>50</v>
      </c>
      <c r="P9" s="15"/>
      <c r="Q9" s="15">
        <v>40</v>
      </c>
      <c r="R9" s="15"/>
      <c r="S9" s="15"/>
      <c r="T9" s="15"/>
      <c r="U9" s="15"/>
      <c r="V9" s="16"/>
      <c r="W9" s="16"/>
      <c r="X9" s="16"/>
      <c r="Y9" s="8"/>
    </row>
    <row r="10" spans="1:25" x14ac:dyDescent="0.15">
      <c r="A10" s="103"/>
      <c r="B10" s="23" t="s">
        <v>107</v>
      </c>
      <c r="C10" s="18"/>
      <c r="D10" s="18">
        <v>8</v>
      </c>
      <c r="E10" s="18"/>
      <c r="F10" s="18"/>
      <c r="G10" s="18"/>
      <c r="H10" s="18"/>
      <c r="I10" s="18"/>
      <c r="J10" s="18">
        <v>10</v>
      </c>
      <c r="K10" s="18">
        <v>20</v>
      </c>
      <c r="L10" s="18">
        <v>45</v>
      </c>
      <c r="M10" s="18">
        <v>25</v>
      </c>
      <c r="N10" s="18"/>
      <c r="O10" s="18"/>
      <c r="P10" s="18"/>
      <c r="Q10" s="18">
        <v>5</v>
      </c>
      <c r="R10" s="18">
        <v>5</v>
      </c>
      <c r="S10" s="18"/>
      <c r="T10" s="18">
        <v>5</v>
      </c>
      <c r="U10" s="18">
        <v>5</v>
      </c>
      <c r="V10" s="19"/>
      <c r="W10" s="19"/>
      <c r="X10" s="19"/>
      <c r="Y10" s="8"/>
    </row>
    <row r="11" spans="1:25" x14ac:dyDescent="0.15">
      <c r="A11" s="103"/>
      <c r="B11" s="23" t="s">
        <v>57</v>
      </c>
      <c r="C11" s="18">
        <v>40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104"/>
      <c r="B12" s="20" t="s">
        <v>7</v>
      </c>
      <c r="C12" s="21"/>
      <c r="D12" s="21"/>
      <c r="E12" s="21">
        <v>7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ht="11.25" customHeight="1" x14ac:dyDescent="0.15">
      <c r="A13" s="102" t="s">
        <v>31</v>
      </c>
      <c r="B13" s="14" t="s">
        <v>58</v>
      </c>
      <c r="C13" s="15"/>
      <c r="D13" s="15"/>
      <c r="E13" s="15"/>
      <c r="F13" s="15">
        <v>3</v>
      </c>
      <c r="G13" s="15"/>
      <c r="H13" s="15"/>
      <c r="I13" s="15"/>
      <c r="J13" s="15"/>
      <c r="K13" s="15"/>
      <c r="L13" s="15"/>
      <c r="M13" s="15"/>
      <c r="N13" s="15"/>
      <c r="O13" s="15">
        <v>40</v>
      </c>
      <c r="P13" s="15"/>
      <c r="Q13" s="15">
        <v>10</v>
      </c>
      <c r="R13" s="15"/>
      <c r="S13" s="15"/>
      <c r="T13" s="15"/>
      <c r="U13" s="15">
        <v>40</v>
      </c>
      <c r="V13" s="16"/>
      <c r="W13" s="16"/>
      <c r="X13" s="16"/>
      <c r="Y13" s="8"/>
    </row>
    <row r="14" spans="1:25" x14ac:dyDescent="0.15">
      <c r="A14" s="103"/>
      <c r="B14" s="17" t="s">
        <v>59</v>
      </c>
      <c r="C14" s="18"/>
      <c r="D14" s="18"/>
      <c r="E14" s="18"/>
      <c r="F14" s="18">
        <v>15</v>
      </c>
      <c r="G14" s="18"/>
      <c r="H14" s="18"/>
      <c r="I14" s="18">
        <v>45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8"/>
    </row>
    <row r="15" spans="1:25" x14ac:dyDescent="0.15">
      <c r="A15" s="103"/>
      <c r="B15" s="17" t="s">
        <v>33</v>
      </c>
      <c r="C15" s="18">
        <v>30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105"/>
      <c r="B16" s="20" t="s">
        <v>24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v>20</v>
      </c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30" ht="11.25" thickBot="1" x14ac:dyDescent="0.2">
      <c r="A17" s="24">
        <f>SUM(C2)</f>
        <v>1</v>
      </c>
      <c r="B17" s="25" t="s">
        <v>35</v>
      </c>
      <c r="C17" s="26">
        <f t="shared" ref="C17:X17" si="0">SUM(C5:C12)</f>
        <v>80</v>
      </c>
      <c r="D17" s="26">
        <f t="shared" si="0"/>
        <v>8</v>
      </c>
      <c r="E17" s="26">
        <f t="shared" si="0"/>
        <v>14</v>
      </c>
      <c r="F17" s="26">
        <f t="shared" si="0"/>
        <v>5</v>
      </c>
      <c r="G17" s="26">
        <f t="shared" si="0"/>
        <v>0.1</v>
      </c>
      <c r="H17" s="26">
        <f t="shared" si="0"/>
        <v>28</v>
      </c>
      <c r="I17" s="26">
        <f t="shared" si="0"/>
        <v>0</v>
      </c>
      <c r="J17" s="26">
        <f t="shared" si="0"/>
        <v>10</v>
      </c>
      <c r="K17" s="26">
        <f t="shared" si="0"/>
        <v>20</v>
      </c>
      <c r="L17" s="26">
        <f t="shared" si="0"/>
        <v>45</v>
      </c>
      <c r="M17" s="26">
        <f t="shared" si="0"/>
        <v>25</v>
      </c>
      <c r="N17" s="26">
        <f t="shared" si="0"/>
        <v>0</v>
      </c>
      <c r="O17" s="26">
        <f t="shared" si="0"/>
        <v>50</v>
      </c>
      <c r="P17" s="26">
        <f t="shared" si="0"/>
        <v>25</v>
      </c>
      <c r="Q17" s="26">
        <f t="shared" si="0"/>
        <v>45</v>
      </c>
      <c r="R17" s="26">
        <f t="shared" si="0"/>
        <v>5</v>
      </c>
      <c r="S17" s="26">
        <f t="shared" si="0"/>
        <v>90</v>
      </c>
      <c r="T17" s="26">
        <f t="shared" si="0"/>
        <v>5</v>
      </c>
      <c r="U17" s="26">
        <f t="shared" si="0"/>
        <v>5</v>
      </c>
      <c r="V17" s="26">
        <f t="shared" si="0"/>
        <v>20</v>
      </c>
      <c r="W17" s="26">
        <f t="shared" si="0"/>
        <v>38</v>
      </c>
      <c r="X17" s="26">
        <f t="shared" si="0"/>
        <v>0</v>
      </c>
      <c r="Y17" s="8"/>
    </row>
    <row r="18" spans="1:30" x14ac:dyDescent="0.15">
      <c r="A18" s="27"/>
      <c r="B18" s="28" t="s">
        <v>36</v>
      </c>
      <c r="C18" s="29">
        <f>SUM(A17*C17)/1000</f>
        <v>0.08</v>
      </c>
      <c r="D18" s="29">
        <f>+(A17*D17)/1000</f>
        <v>8.0000000000000002E-3</v>
      </c>
      <c r="E18" s="29">
        <f>+(A17*E17)/1000</f>
        <v>1.4E-2</v>
      </c>
      <c r="F18" s="29">
        <f>+(A17*F17)/1000</f>
        <v>5.0000000000000001E-3</v>
      </c>
      <c r="G18" s="29">
        <f>+(A17*G17)</f>
        <v>0.1</v>
      </c>
      <c r="H18" s="29">
        <f>+(A17*H17)/1000</f>
        <v>2.8000000000000001E-2</v>
      </c>
      <c r="I18" s="29">
        <f>+(A17*I17)/1000</f>
        <v>0</v>
      </c>
      <c r="J18" s="29">
        <f>+(A17*J17)/1000</f>
        <v>0.01</v>
      </c>
      <c r="K18" s="29">
        <f>+(A17*K17)/1000</f>
        <v>0.02</v>
      </c>
      <c r="L18" s="29">
        <f>+(A17*L17)/1000</f>
        <v>4.4999999999999998E-2</v>
      </c>
      <c r="M18" s="29">
        <f>+(A17*M17)/1000</f>
        <v>2.5000000000000001E-2</v>
      </c>
      <c r="N18" s="29">
        <f>+(A17*N17)/1000</f>
        <v>0</v>
      </c>
      <c r="O18" s="29">
        <f>+(A17*O17)/1000</f>
        <v>0.05</v>
      </c>
      <c r="P18" s="29">
        <f>+(A17*P17)/1000</f>
        <v>2.5000000000000001E-2</v>
      </c>
      <c r="Q18" s="29">
        <f>+(A17*Q17)/1000</f>
        <v>4.4999999999999998E-2</v>
      </c>
      <c r="R18" s="29">
        <f>+(A17*R17)/1000</f>
        <v>5.0000000000000001E-3</v>
      </c>
      <c r="S18" s="29">
        <f>+(A17*S17)/1000</f>
        <v>0.09</v>
      </c>
      <c r="T18" s="29">
        <f>+(A17*T17)/1000</f>
        <v>5.0000000000000001E-3</v>
      </c>
      <c r="U18" s="29">
        <f>+(A17*U17)/1000</f>
        <v>5.0000000000000001E-3</v>
      </c>
      <c r="V18" s="29">
        <f>+(A17*V17)/1000</f>
        <v>0.02</v>
      </c>
      <c r="W18" s="29">
        <f>+(A17*W17)/1000</f>
        <v>3.7999999999999999E-2</v>
      </c>
      <c r="X18" s="29">
        <f>+(A17*X17)/1000</f>
        <v>0</v>
      </c>
      <c r="Y18" s="8"/>
    </row>
    <row r="19" spans="1:30" x14ac:dyDescent="0.15">
      <c r="A19" s="24">
        <f>SUM(D2)</f>
        <v>1</v>
      </c>
      <c r="B19" s="28" t="s">
        <v>37</v>
      </c>
      <c r="C19" s="30">
        <f t="shared" ref="C19:X19" si="1">SUM(C13:C16)</f>
        <v>30</v>
      </c>
      <c r="D19" s="30">
        <f t="shared" si="1"/>
        <v>0</v>
      </c>
      <c r="E19" s="30">
        <f t="shared" si="1"/>
        <v>0</v>
      </c>
      <c r="F19" s="30">
        <f t="shared" si="1"/>
        <v>18</v>
      </c>
      <c r="G19" s="30">
        <f t="shared" si="1"/>
        <v>0</v>
      </c>
      <c r="H19" s="30">
        <f t="shared" si="1"/>
        <v>0</v>
      </c>
      <c r="I19" s="30">
        <f t="shared" si="1"/>
        <v>45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20</v>
      </c>
      <c r="O19" s="30">
        <f t="shared" si="1"/>
        <v>40</v>
      </c>
      <c r="P19" s="30">
        <f t="shared" si="1"/>
        <v>0</v>
      </c>
      <c r="Q19" s="30">
        <f t="shared" si="1"/>
        <v>10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40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8"/>
    </row>
    <row r="20" spans="1:30" ht="11.25" thickBot="1" x14ac:dyDescent="0.2">
      <c r="A20" s="31"/>
      <c r="B20" s="32" t="s">
        <v>38</v>
      </c>
      <c r="C20" s="33">
        <f>SUM(A19*C19)/1000</f>
        <v>0.03</v>
      </c>
      <c r="D20" s="33">
        <f>+(A19*D19)/1000</f>
        <v>0</v>
      </c>
      <c r="E20" s="33">
        <f>+(A19*E19)/1000</f>
        <v>0</v>
      </c>
      <c r="F20" s="33">
        <f>+(A19*F19)/1000</f>
        <v>1.7999999999999999E-2</v>
      </c>
      <c r="G20" s="33">
        <f>+(A19*G19)/1000</f>
        <v>0</v>
      </c>
      <c r="H20" s="33">
        <f>+(A19*H19)/1000</f>
        <v>0</v>
      </c>
      <c r="I20" s="33">
        <f>+(A19*I19)/1000</f>
        <v>4.4999999999999998E-2</v>
      </c>
      <c r="J20" s="33">
        <f>+(A19*J19)/1000</f>
        <v>0</v>
      </c>
      <c r="K20" s="33">
        <f>+(A19*K19)/1000</f>
        <v>0</v>
      </c>
      <c r="L20" s="33">
        <f>+(A19*L19)/1000</f>
        <v>0</v>
      </c>
      <c r="M20" s="33">
        <f>+(A19*M19)/1000</f>
        <v>0</v>
      </c>
      <c r="N20" s="33">
        <f>+(A19*N19)/1000</f>
        <v>0.02</v>
      </c>
      <c r="O20" s="33">
        <f>+(A19*O19)/1000</f>
        <v>0.04</v>
      </c>
      <c r="P20" s="33">
        <f>+(A19*P19)/1000</f>
        <v>0</v>
      </c>
      <c r="Q20" s="33">
        <f>+(A19*Q19)/1000</f>
        <v>0.01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0.04</v>
      </c>
      <c r="V20" s="33">
        <f>+(A19*V19)/1000</f>
        <v>0</v>
      </c>
      <c r="W20" s="34">
        <f>+(A19*W19)/1000</f>
        <v>0</v>
      </c>
      <c r="X20" s="34">
        <f>+(A19*X19)/1000</f>
        <v>0</v>
      </c>
      <c r="Y20" s="8"/>
      <c r="AD20" s="1" t="s">
        <v>108</v>
      </c>
    </row>
    <row r="21" spans="1:30" x14ac:dyDescent="0.15">
      <c r="A21" s="106" t="s">
        <v>39</v>
      </c>
      <c r="B21" s="107"/>
      <c r="C21" s="35">
        <f t="shared" ref="C21:X21" si="2">+C20+C18</f>
        <v>0.11</v>
      </c>
      <c r="D21" s="35">
        <f t="shared" si="2"/>
        <v>8.0000000000000002E-3</v>
      </c>
      <c r="E21" s="35">
        <f t="shared" si="2"/>
        <v>1.4E-2</v>
      </c>
      <c r="F21" s="35">
        <f t="shared" si="2"/>
        <v>2.3E-2</v>
      </c>
      <c r="G21" s="35">
        <f t="shared" si="2"/>
        <v>0.1</v>
      </c>
      <c r="H21" s="35">
        <f t="shared" si="2"/>
        <v>2.8000000000000001E-2</v>
      </c>
      <c r="I21" s="35">
        <f t="shared" si="2"/>
        <v>4.4999999999999998E-2</v>
      </c>
      <c r="J21" s="35">
        <f t="shared" si="2"/>
        <v>0.01</v>
      </c>
      <c r="K21" s="35">
        <f t="shared" si="2"/>
        <v>0.02</v>
      </c>
      <c r="L21" s="35">
        <f t="shared" si="2"/>
        <v>4.4999999999999998E-2</v>
      </c>
      <c r="M21" s="35">
        <f t="shared" si="2"/>
        <v>2.5000000000000001E-2</v>
      </c>
      <c r="N21" s="35">
        <f t="shared" si="2"/>
        <v>0.02</v>
      </c>
      <c r="O21" s="35">
        <f t="shared" si="2"/>
        <v>0.09</v>
      </c>
      <c r="P21" s="35">
        <f t="shared" si="2"/>
        <v>2.5000000000000001E-2</v>
      </c>
      <c r="Q21" s="35">
        <f t="shared" si="2"/>
        <v>5.5E-2</v>
      </c>
      <c r="R21" s="35">
        <f t="shared" si="2"/>
        <v>5.0000000000000001E-3</v>
      </c>
      <c r="S21" s="35">
        <f t="shared" si="2"/>
        <v>0.09</v>
      </c>
      <c r="T21" s="35">
        <f t="shared" si="2"/>
        <v>5.0000000000000001E-3</v>
      </c>
      <c r="U21" s="35">
        <f t="shared" si="2"/>
        <v>4.4999999999999998E-2</v>
      </c>
      <c r="V21" s="35">
        <f t="shared" si="2"/>
        <v>0.02</v>
      </c>
      <c r="W21" s="36">
        <f t="shared" si="2"/>
        <v>3.7999999999999999E-2</v>
      </c>
      <c r="X21" s="36">
        <f t="shared" si="2"/>
        <v>0</v>
      </c>
      <c r="Y21" s="8"/>
    </row>
    <row r="22" spans="1:30" x14ac:dyDescent="0.15">
      <c r="A22" s="99" t="s">
        <v>40</v>
      </c>
      <c r="B22" s="101"/>
      <c r="C22" s="37">
        <v>285</v>
      </c>
      <c r="D22" s="37">
        <v>3000</v>
      </c>
      <c r="E22" s="37">
        <v>1544</v>
      </c>
      <c r="F22" s="37">
        <v>830</v>
      </c>
      <c r="G22" s="37">
        <v>70</v>
      </c>
      <c r="H22" s="37">
        <v>234</v>
      </c>
      <c r="I22" s="37">
        <v>650</v>
      </c>
      <c r="J22" s="37">
        <v>207</v>
      </c>
      <c r="K22" s="37">
        <v>285</v>
      </c>
      <c r="L22" s="37">
        <v>2922</v>
      </c>
      <c r="M22" s="37">
        <v>150</v>
      </c>
      <c r="N22" s="37">
        <v>1044</v>
      </c>
      <c r="O22" s="37">
        <v>194</v>
      </c>
      <c r="P22" s="37">
        <v>392</v>
      </c>
      <c r="Q22" s="37">
        <v>227</v>
      </c>
      <c r="R22" s="37">
        <v>147</v>
      </c>
      <c r="S22" s="37">
        <v>238</v>
      </c>
      <c r="T22" s="37">
        <v>244</v>
      </c>
      <c r="U22" s="37">
        <v>198</v>
      </c>
      <c r="V22" s="37">
        <v>897</v>
      </c>
      <c r="W22" s="38">
        <v>345</v>
      </c>
      <c r="X22" s="38"/>
      <c r="Y22" s="8"/>
    </row>
    <row r="23" spans="1:30" x14ac:dyDescent="0.15">
      <c r="A23" s="40">
        <f>SUM(A17)</f>
        <v>1</v>
      </c>
      <c r="B23" s="41" t="s">
        <v>41</v>
      </c>
      <c r="C23" s="42">
        <f t="shared" ref="C23" si="3">SUM(C18*C22)</f>
        <v>22.8</v>
      </c>
      <c r="D23" s="42">
        <f t="shared" ref="D23:X23" si="4">SUM(D18*D22)</f>
        <v>24</v>
      </c>
      <c r="E23" s="42">
        <f t="shared" si="4"/>
        <v>21.616</v>
      </c>
      <c r="F23" s="42">
        <f t="shared" si="4"/>
        <v>4.1500000000000004</v>
      </c>
      <c r="G23" s="42">
        <f t="shared" si="4"/>
        <v>7</v>
      </c>
      <c r="H23" s="42">
        <f t="shared" si="4"/>
        <v>6.5520000000000005</v>
      </c>
      <c r="I23" s="42">
        <f t="shared" si="4"/>
        <v>0</v>
      </c>
      <c r="J23" s="42">
        <f t="shared" si="4"/>
        <v>2.0699999999999998</v>
      </c>
      <c r="K23" s="42">
        <f t="shared" si="4"/>
        <v>5.7</v>
      </c>
      <c r="L23" s="42">
        <f t="shared" si="4"/>
        <v>131.49</v>
      </c>
      <c r="M23" s="42">
        <f t="shared" si="4"/>
        <v>3.75</v>
      </c>
      <c r="N23" s="42">
        <f t="shared" si="4"/>
        <v>0</v>
      </c>
      <c r="O23" s="42">
        <f t="shared" si="4"/>
        <v>9.7000000000000011</v>
      </c>
      <c r="P23" s="42">
        <f t="shared" si="4"/>
        <v>9.8000000000000007</v>
      </c>
      <c r="Q23" s="42">
        <f t="shared" si="4"/>
        <v>10.215</v>
      </c>
      <c r="R23" s="42">
        <f t="shared" si="4"/>
        <v>0.73499999999999999</v>
      </c>
      <c r="S23" s="42">
        <f t="shared" si="4"/>
        <v>21.419999999999998</v>
      </c>
      <c r="T23" s="42">
        <f t="shared" si="4"/>
        <v>1.22</v>
      </c>
      <c r="U23" s="42">
        <f t="shared" si="4"/>
        <v>0.99</v>
      </c>
      <c r="V23" s="42">
        <f t="shared" si="4"/>
        <v>17.940000000000001</v>
      </c>
      <c r="W23" s="42">
        <f t="shared" si="4"/>
        <v>13.11</v>
      </c>
      <c r="X23" s="42">
        <f t="shared" si="4"/>
        <v>0</v>
      </c>
      <c r="Y23" s="43">
        <f>SUM(C23:X23)</f>
        <v>314.2580000000001</v>
      </c>
    </row>
    <row r="24" spans="1:30" x14ac:dyDescent="0.15">
      <c r="A24" s="40">
        <f>SUM(A19)</f>
        <v>1</v>
      </c>
      <c r="B24" s="41" t="s">
        <v>41</v>
      </c>
      <c r="C24" s="42">
        <f t="shared" ref="C24:X24" si="5">SUM(C20*C22)</f>
        <v>8.5499999999999989</v>
      </c>
      <c r="D24" s="42">
        <f t="shared" si="5"/>
        <v>0</v>
      </c>
      <c r="E24" s="42">
        <f t="shared" si="5"/>
        <v>0</v>
      </c>
      <c r="F24" s="42">
        <f t="shared" si="5"/>
        <v>14.94</v>
      </c>
      <c r="G24" s="42">
        <f t="shared" si="5"/>
        <v>0</v>
      </c>
      <c r="H24" s="42">
        <f t="shared" si="5"/>
        <v>0</v>
      </c>
      <c r="I24" s="42">
        <f t="shared" si="5"/>
        <v>29.25</v>
      </c>
      <c r="J24" s="42">
        <f t="shared" si="5"/>
        <v>0</v>
      </c>
      <c r="K24" s="42">
        <f t="shared" si="5"/>
        <v>0</v>
      </c>
      <c r="L24" s="42">
        <f t="shared" si="5"/>
        <v>0</v>
      </c>
      <c r="M24" s="42">
        <f t="shared" si="5"/>
        <v>0</v>
      </c>
      <c r="N24" s="42">
        <f t="shared" si="5"/>
        <v>20.88</v>
      </c>
      <c r="O24" s="42">
        <f t="shared" si="5"/>
        <v>7.76</v>
      </c>
      <c r="P24" s="42">
        <f t="shared" si="5"/>
        <v>0</v>
      </c>
      <c r="Q24" s="42">
        <f t="shared" si="5"/>
        <v>2.27</v>
      </c>
      <c r="R24" s="42">
        <f t="shared" si="5"/>
        <v>0</v>
      </c>
      <c r="S24" s="42">
        <f t="shared" si="5"/>
        <v>0</v>
      </c>
      <c r="T24" s="42">
        <f t="shared" si="5"/>
        <v>0</v>
      </c>
      <c r="U24" s="42">
        <f t="shared" si="5"/>
        <v>7.92</v>
      </c>
      <c r="V24" s="42">
        <f t="shared" si="5"/>
        <v>0</v>
      </c>
      <c r="W24" s="42">
        <f t="shared" si="5"/>
        <v>0</v>
      </c>
      <c r="X24" s="42">
        <f t="shared" si="5"/>
        <v>0</v>
      </c>
      <c r="Y24" s="43">
        <f>SUM(C24:X24)</f>
        <v>91.57</v>
      </c>
    </row>
    <row r="25" spans="1:30" x14ac:dyDescent="0.15">
      <c r="A25" s="108" t="s">
        <v>42</v>
      </c>
      <c r="B25" s="109"/>
      <c r="C25" s="44">
        <f>SUM(C23:C24)</f>
        <v>31.35</v>
      </c>
      <c r="D25" s="44">
        <f t="shared" ref="D25:X25" si="6">SUM(D23:D24)</f>
        <v>24</v>
      </c>
      <c r="E25" s="44">
        <f t="shared" si="6"/>
        <v>21.616</v>
      </c>
      <c r="F25" s="44">
        <f t="shared" si="6"/>
        <v>19.09</v>
      </c>
      <c r="G25" s="44">
        <f t="shared" si="6"/>
        <v>7</v>
      </c>
      <c r="H25" s="44">
        <f t="shared" si="6"/>
        <v>6.5520000000000005</v>
      </c>
      <c r="I25" s="44">
        <f t="shared" si="6"/>
        <v>29.25</v>
      </c>
      <c r="J25" s="44">
        <f t="shared" si="6"/>
        <v>2.0699999999999998</v>
      </c>
      <c r="K25" s="44">
        <f t="shared" si="6"/>
        <v>5.7</v>
      </c>
      <c r="L25" s="44">
        <f t="shared" si="6"/>
        <v>131.49</v>
      </c>
      <c r="M25" s="44">
        <f t="shared" si="6"/>
        <v>3.75</v>
      </c>
      <c r="N25" s="44">
        <f t="shared" si="6"/>
        <v>20.88</v>
      </c>
      <c r="O25" s="44">
        <f t="shared" si="6"/>
        <v>17.46</v>
      </c>
      <c r="P25" s="44">
        <f t="shared" si="6"/>
        <v>9.8000000000000007</v>
      </c>
      <c r="Q25" s="44">
        <f t="shared" si="6"/>
        <v>12.484999999999999</v>
      </c>
      <c r="R25" s="44">
        <f t="shared" si="6"/>
        <v>0.73499999999999999</v>
      </c>
      <c r="S25" s="44">
        <f t="shared" si="6"/>
        <v>21.419999999999998</v>
      </c>
      <c r="T25" s="44">
        <f t="shared" si="6"/>
        <v>1.22</v>
      </c>
      <c r="U25" s="44">
        <f t="shared" si="6"/>
        <v>8.91</v>
      </c>
      <c r="V25" s="44">
        <f t="shared" si="6"/>
        <v>17.940000000000001</v>
      </c>
      <c r="W25" s="44">
        <f t="shared" si="6"/>
        <v>13.11</v>
      </c>
      <c r="X25" s="44">
        <f t="shared" si="6"/>
        <v>0</v>
      </c>
      <c r="Y25" s="43">
        <f>SUM(C25:X25)</f>
        <v>405.82800000000009</v>
      </c>
    </row>
    <row r="26" spans="1:30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  <c r="AB26" s="1" t="s">
        <v>60</v>
      </c>
    </row>
    <row r="27" spans="1:30" s="48" customForma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</row>
    <row r="28" spans="1:30" x14ac:dyDescent="0.15">
      <c r="A28" s="110" t="s">
        <v>43</v>
      </c>
      <c r="B28" s="110"/>
      <c r="C28" s="49"/>
      <c r="H28" s="110" t="s">
        <v>44</v>
      </c>
      <c r="I28" s="110"/>
      <c r="J28" s="110"/>
      <c r="K28" s="110"/>
      <c r="P28" s="110" t="s">
        <v>45</v>
      </c>
      <c r="Q28" s="110"/>
      <c r="R28" s="110"/>
      <c r="S28" s="110"/>
    </row>
    <row r="34" spans="1:25" x14ac:dyDescent="0.15">
      <c r="B34" s="92" t="s">
        <v>0</v>
      </c>
      <c r="C34" s="92"/>
      <c r="D34" s="92"/>
      <c r="E34" s="92"/>
      <c r="F34" s="92"/>
      <c r="G34" s="92"/>
      <c r="H34" s="92"/>
      <c r="I34" s="92"/>
      <c r="J34" s="92"/>
      <c r="L34" s="2"/>
      <c r="M34" s="93" t="s">
        <v>109</v>
      </c>
      <c r="N34" s="93"/>
      <c r="O34" s="93"/>
      <c r="P34" s="93"/>
      <c r="Q34" s="93"/>
      <c r="R34" s="93" t="s">
        <v>110</v>
      </c>
      <c r="S34" s="93"/>
      <c r="T34" s="93"/>
      <c r="U34" s="93"/>
      <c r="V34" s="93"/>
    </row>
    <row r="35" spans="1:25" x14ac:dyDescent="0.15">
      <c r="B35" s="3" t="s">
        <v>3</v>
      </c>
      <c r="C35" s="4">
        <v>1</v>
      </c>
      <c r="D35" s="4">
        <v>1</v>
      </c>
      <c r="E35" s="5"/>
      <c r="F35" s="5"/>
      <c r="G35" s="5"/>
      <c r="H35" s="5"/>
      <c r="I35" s="5"/>
      <c r="J35" s="5"/>
      <c r="P35" s="94">
        <v>44469</v>
      </c>
      <c r="Q35" s="94"/>
      <c r="R35" s="94"/>
      <c r="S35" s="94"/>
      <c r="T35" s="5"/>
      <c r="U35" s="5"/>
      <c r="V35" s="5"/>
    </row>
    <row r="36" spans="1:25" x14ac:dyDescent="0.15">
      <c r="A36" s="95"/>
      <c r="B36" s="96"/>
      <c r="C36" s="99" t="s">
        <v>4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1"/>
      <c r="W36" s="7"/>
      <c r="X36" s="7"/>
      <c r="Y36" s="8"/>
    </row>
    <row r="37" spans="1:25" ht="45" thickBot="1" x14ac:dyDescent="0.2">
      <c r="A37" s="97"/>
      <c r="B37" s="98"/>
      <c r="C37" s="9" t="s">
        <v>5</v>
      </c>
      <c r="D37" s="11" t="s">
        <v>8</v>
      </c>
      <c r="E37" s="11" t="s">
        <v>13</v>
      </c>
      <c r="F37" s="11" t="s">
        <v>7</v>
      </c>
      <c r="G37" s="11" t="s">
        <v>6</v>
      </c>
      <c r="H37" s="11" t="s">
        <v>17</v>
      </c>
      <c r="I37" s="11" t="s">
        <v>15</v>
      </c>
      <c r="J37" s="11" t="s">
        <v>77</v>
      </c>
      <c r="K37" s="11" t="s">
        <v>11</v>
      </c>
      <c r="L37" s="11" t="s">
        <v>16</v>
      </c>
      <c r="M37" s="11" t="s">
        <v>20</v>
      </c>
      <c r="N37" s="11"/>
      <c r="O37" s="11"/>
      <c r="P37" s="11"/>
      <c r="Q37" s="11"/>
      <c r="R37" s="11"/>
      <c r="S37" s="11"/>
      <c r="T37" s="11"/>
      <c r="U37" s="11"/>
      <c r="V37" s="10"/>
      <c r="W37" s="10"/>
      <c r="X37" s="10"/>
      <c r="Y37" s="8"/>
    </row>
    <row r="38" spans="1:25" ht="11.25" customHeight="1" x14ac:dyDescent="0.15">
      <c r="A38" s="102">
        <v>70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  <c r="W38" s="16"/>
      <c r="X38" s="16"/>
      <c r="Y38" s="8"/>
    </row>
    <row r="39" spans="1:25" x14ac:dyDescent="0.15">
      <c r="A39" s="103"/>
      <c r="B39" s="17" t="s">
        <v>77</v>
      </c>
      <c r="C39" s="18"/>
      <c r="D39" s="18"/>
      <c r="E39" s="18"/>
      <c r="F39" s="18"/>
      <c r="G39" s="18"/>
      <c r="H39" s="18"/>
      <c r="I39" s="18"/>
      <c r="J39" s="18">
        <v>30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9"/>
      <c r="X39" s="19"/>
      <c r="Y39" s="8"/>
    </row>
    <row r="40" spans="1:25" x14ac:dyDescent="0.15">
      <c r="A40" s="103"/>
      <c r="B40" s="17" t="s">
        <v>103</v>
      </c>
      <c r="C40" s="18"/>
      <c r="D40" s="18"/>
      <c r="E40" s="18"/>
      <c r="F40" s="18">
        <v>15</v>
      </c>
      <c r="G40" s="18"/>
      <c r="H40" s="18">
        <v>40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8"/>
    </row>
    <row r="41" spans="1:25" ht="11.25" thickBot="1" x14ac:dyDescent="0.2">
      <c r="A41" s="104"/>
      <c r="B41" s="20" t="s">
        <v>80</v>
      </c>
      <c r="C41" s="21">
        <v>70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2"/>
      <c r="Y41" s="8"/>
    </row>
    <row r="42" spans="1:25" ht="11.25" customHeight="1" x14ac:dyDescent="0.15">
      <c r="A42" s="102" t="s">
        <v>27</v>
      </c>
      <c r="B42" s="14" t="s">
        <v>58</v>
      </c>
      <c r="C42" s="15"/>
      <c r="D42" s="15">
        <v>3</v>
      </c>
      <c r="E42" s="15"/>
      <c r="F42" s="15"/>
      <c r="G42" s="15"/>
      <c r="H42" s="15">
        <v>30</v>
      </c>
      <c r="I42" s="15">
        <v>50</v>
      </c>
      <c r="J42" s="15"/>
      <c r="K42" s="15"/>
      <c r="L42" s="15">
        <v>10</v>
      </c>
      <c r="M42" s="15"/>
      <c r="N42" s="15"/>
      <c r="O42" s="15"/>
      <c r="P42" s="15"/>
      <c r="Q42" s="15"/>
      <c r="R42" s="15"/>
      <c r="S42" s="15"/>
      <c r="T42" s="15"/>
      <c r="U42" s="15"/>
      <c r="V42" s="16"/>
      <c r="W42" s="16"/>
      <c r="X42" s="16"/>
      <c r="Y42" s="8"/>
    </row>
    <row r="43" spans="1:25" x14ac:dyDescent="0.15">
      <c r="A43" s="103"/>
      <c r="B43" s="17" t="s">
        <v>98</v>
      </c>
      <c r="C43" s="18"/>
      <c r="D43" s="18"/>
      <c r="E43" s="18"/>
      <c r="F43" s="18"/>
      <c r="G43" s="18">
        <v>14</v>
      </c>
      <c r="H43" s="18"/>
      <c r="I43" s="18"/>
      <c r="J43" s="18"/>
      <c r="K43" s="18">
        <v>250</v>
      </c>
      <c r="L43" s="18"/>
      <c r="M43" s="18">
        <v>3</v>
      </c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8"/>
    </row>
    <row r="44" spans="1:25" x14ac:dyDescent="0.15">
      <c r="A44" s="103"/>
      <c r="B44" s="17" t="s">
        <v>7</v>
      </c>
      <c r="C44" s="18"/>
      <c r="D44" s="18"/>
      <c r="E44" s="18"/>
      <c r="F44" s="18">
        <v>20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8"/>
    </row>
    <row r="45" spans="1:25" ht="11.25" thickBot="1" x14ac:dyDescent="0.2">
      <c r="A45" s="104"/>
      <c r="B45" s="20" t="s">
        <v>57</v>
      </c>
      <c r="C45" s="21">
        <v>60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2"/>
      <c r="X45" s="22"/>
      <c r="Y45" s="8"/>
    </row>
    <row r="46" spans="1:25" ht="11.25" customHeight="1" x14ac:dyDescent="0.15">
      <c r="A46" s="102" t="s">
        <v>31</v>
      </c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52"/>
      <c r="X46" s="52"/>
      <c r="Y46" s="8"/>
    </row>
    <row r="47" spans="1:25" x14ac:dyDescent="0.15">
      <c r="A47" s="103"/>
      <c r="B47" s="5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54"/>
      <c r="W47" s="54"/>
      <c r="X47" s="54"/>
      <c r="Y47" s="8"/>
    </row>
    <row r="48" spans="1:25" x14ac:dyDescent="0.15">
      <c r="A48" s="103"/>
      <c r="B48" s="5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54"/>
      <c r="W48" s="54"/>
      <c r="X48" s="54"/>
      <c r="Y48" s="8"/>
    </row>
    <row r="49" spans="1:25" ht="11.25" thickBot="1" x14ac:dyDescent="0.2">
      <c r="A49" s="105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7"/>
      <c r="W49" s="57"/>
      <c r="X49" s="57"/>
      <c r="Y49" s="8"/>
    </row>
    <row r="50" spans="1:25" ht="11.25" thickBot="1" x14ac:dyDescent="0.2">
      <c r="A50" s="24">
        <f>SUM(C35)</f>
        <v>1</v>
      </c>
      <c r="B50" s="25" t="s">
        <v>73</v>
      </c>
      <c r="C50" s="26">
        <f>SUM(C38:C41)</f>
        <v>70</v>
      </c>
      <c r="D50" s="26">
        <f t="shared" ref="D50:X50" si="7">SUM(D38:D41)</f>
        <v>0</v>
      </c>
      <c r="E50" s="26">
        <f t="shared" si="7"/>
        <v>0</v>
      </c>
      <c r="F50" s="26">
        <f t="shared" si="7"/>
        <v>15</v>
      </c>
      <c r="G50" s="26">
        <f t="shared" si="7"/>
        <v>0</v>
      </c>
      <c r="H50" s="26">
        <f t="shared" si="7"/>
        <v>40</v>
      </c>
      <c r="I50" s="26">
        <f t="shared" si="7"/>
        <v>0</v>
      </c>
      <c r="J50" s="26">
        <f t="shared" si="7"/>
        <v>30</v>
      </c>
      <c r="K50" s="26">
        <f t="shared" si="7"/>
        <v>0</v>
      </c>
      <c r="L50" s="26">
        <f t="shared" si="7"/>
        <v>0</v>
      </c>
      <c r="M50" s="26">
        <f t="shared" si="7"/>
        <v>0</v>
      </c>
      <c r="N50" s="26">
        <f t="shared" si="7"/>
        <v>0</v>
      </c>
      <c r="O50" s="26">
        <f t="shared" si="7"/>
        <v>0</v>
      </c>
      <c r="P50" s="26">
        <f t="shared" si="7"/>
        <v>0</v>
      </c>
      <c r="Q50" s="26">
        <f t="shared" si="7"/>
        <v>0</v>
      </c>
      <c r="R50" s="26">
        <f t="shared" si="7"/>
        <v>0</v>
      </c>
      <c r="S50" s="26">
        <f t="shared" si="7"/>
        <v>0</v>
      </c>
      <c r="T50" s="26">
        <f t="shared" si="7"/>
        <v>0</v>
      </c>
      <c r="U50" s="26">
        <f t="shared" si="7"/>
        <v>0</v>
      </c>
      <c r="V50" s="26">
        <f t="shared" si="7"/>
        <v>0</v>
      </c>
      <c r="W50" s="26">
        <f t="shared" si="7"/>
        <v>0</v>
      </c>
      <c r="X50" s="26">
        <f t="shared" si="7"/>
        <v>0</v>
      </c>
      <c r="Y50" s="8"/>
    </row>
    <row r="51" spans="1:25" x14ac:dyDescent="0.15">
      <c r="A51" s="27"/>
      <c r="B51" s="28" t="s">
        <v>74</v>
      </c>
      <c r="C51" s="29">
        <f>SUM(A50*C50)/1000</f>
        <v>7.0000000000000007E-2</v>
      </c>
      <c r="D51" s="29">
        <f>+(A50*D50)/1000</f>
        <v>0</v>
      </c>
      <c r="E51" s="29">
        <f>+(A50*E50)</f>
        <v>0</v>
      </c>
      <c r="F51" s="29">
        <f>+(A50*F50)/1000</f>
        <v>1.4999999999999999E-2</v>
      </c>
      <c r="G51" s="29">
        <f>+(A50*G50)/1000</f>
        <v>0</v>
      </c>
      <c r="H51" s="29">
        <f>+(A50*H50)/1000</f>
        <v>0.04</v>
      </c>
      <c r="I51" s="29">
        <f>+(A50*I50)/1000</f>
        <v>0</v>
      </c>
      <c r="J51" s="29">
        <f>+(A50*J50)/1000</f>
        <v>0.03</v>
      </c>
      <c r="K51" s="29">
        <f>+(A50*K50)/1000</f>
        <v>0</v>
      </c>
      <c r="L51" s="29">
        <f>+(A50*L50)/1000</f>
        <v>0</v>
      </c>
      <c r="M51" s="29">
        <f>+(A50*M50)/1000</f>
        <v>0</v>
      </c>
      <c r="N51" s="29">
        <f>+(A50*N50)/1000</f>
        <v>0</v>
      </c>
      <c r="O51" s="29">
        <f>+(A50*O50)/1000</f>
        <v>0</v>
      </c>
      <c r="P51" s="29">
        <f>+(A50*P50)/1000</f>
        <v>0</v>
      </c>
      <c r="Q51" s="29">
        <f>+(A50*Q50)/1000</f>
        <v>0</v>
      </c>
      <c r="R51" s="29">
        <f>+(A50*R50)/1000</f>
        <v>0</v>
      </c>
      <c r="S51" s="29">
        <f>+(A50*S50)/1000</f>
        <v>0</v>
      </c>
      <c r="T51" s="29">
        <f>+(A50*T50)/1000</f>
        <v>0</v>
      </c>
      <c r="U51" s="29">
        <f>+(A50*U50)/1000</f>
        <v>0</v>
      </c>
      <c r="V51" s="29">
        <f>+(A50*V50)/1000</f>
        <v>0</v>
      </c>
      <c r="W51" s="29">
        <f>+(A50*W50)/1000</f>
        <v>0</v>
      </c>
      <c r="X51" s="29">
        <f>+(A50*X50)/1000</f>
        <v>0</v>
      </c>
      <c r="Y51" s="8"/>
    </row>
    <row r="52" spans="1:25" x14ac:dyDescent="0.15">
      <c r="A52" s="24">
        <f>SUM(D35)</f>
        <v>1</v>
      </c>
      <c r="B52" s="28" t="s">
        <v>75</v>
      </c>
      <c r="C52" s="30">
        <f>SUM(C42:C45)</f>
        <v>60</v>
      </c>
      <c r="D52" s="30">
        <f t="shared" ref="D52:X52" si="8">SUM(D42:D45)</f>
        <v>3</v>
      </c>
      <c r="E52" s="30">
        <f t="shared" si="8"/>
        <v>0</v>
      </c>
      <c r="F52" s="30">
        <f t="shared" si="8"/>
        <v>20</v>
      </c>
      <c r="G52" s="30">
        <f t="shared" si="8"/>
        <v>14</v>
      </c>
      <c r="H52" s="30">
        <f t="shared" si="8"/>
        <v>30</v>
      </c>
      <c r="I52" s="30">
        <f t="shared" si="8"/>
        <v>50</v>
      </c>
      <c r="J52" s="30">
        <f t="shared" si="8"/>
        <v>0</v>
      </c>
      <c r="K52" s="30">
        <f t="shared" si="8"/>
        <v>250</v>
      </c>
      <c r="L52" s="30">
        <f t="shared" si="8"/>
        <v>10</v>
      </c>
      <c r="M52" s="30">
        <f t="shared" si="8"/>
        <v>3</v>
      </c>
      <c r="N52" s="30">
        <f t="shared" si="8"/>
        <v>0</v>
      </c>
      <c r="O52" s="30">
        <f t="shared" si="8"/>
        <v>0</v>
      </c>
      <c r="P52" s="30">
        <f t="shared" si="8"/>
        <v>0</v>
      </c>
      <c r="Q52" s="30">
        <f t="shared" si="8"/>
        <v>0</v>
      </c>
      <c r="R52" s="30">
        <f t="shared" si="8"/>
        <v>0</v>
      </c>
      <c r="S52" s="30">
        <f t="shared" si="8"/>
        <v>0</v>
      </c>
      <c r="T52" s="30">
        <f t="shared" si="8"/>
        <v>0</v>
      </c>
      <c r="U52" s="30">
        <f t="shared" si="8"/>
        <v>0</v>
      </c>
      <c r="V52" s="30">
        <f t="shared" si="8"/>
        <v>0</v>
      </c>
      <c r="W52" s="30">
        <f t="shared" si="8"/>
        <v>0</v>
      </c>
      <c r="X52" s="30">
        <f t="shared" si="8"/>
        <v>0</v>
      </c>
      <c r="Y52" s="8"/>
    </row>
    <row r="53" spans="1:25" ht="11.25" thickBot="1" x14ac:dyDescent="0.2">
      <c r="A53" s="31"/>
      <c r="B53" s="32" t="s">
        <v>76</v>
      </c>
      <c r="C53" s="33">
        <f>SUM(A52*C52)/1000</f>
        <v>0.06</v>
      </c>
      <c r="D53" s="33">
        <f>+(A52*D52)/1000</f>
        <v>3.0000000000000001E-3</v>
      </c>
      <c r="E53" s="33">
        <f>+(A52*E52)/1000</f>
        <v>0</v>
      </c>
      <c r="F53" s="33">
        <f>+(A52*F52)/1000</f>
        <v>0.02</v>
      </c>
      <c r="G53" s="33">
        <f>+(A52*G52)/1000</f>
        <v>1.4E-2</v>
      </c>
      <c r="H53" s="33">
        <f>+(A52*H52)/1000</f>
        <v>0.03</v>
      </c>
      <c r="I53" s="33">
        <f>+(A52*I52)/1000</f>
        <v>0.05</v>
      </c>
      <c r="J53" s="33">
        <f>+(A52*J52)/1000</f>
        <v>0</v>
      </c>
      <c r="K53" s="33">
        <f>+(A52*K52)/1000</f>
        <v>0.25</v>
      </c>
      <c r="L53" s="33">
        <f>+(A52*L52)/1000</f>
        <v>0.01</v>
      </c>
      <c r="M53" s="33">
        <f>+(A52*M52)/1000</f>
        <v>3.0000000000000001E-3</v>
      </c>
      <c r="N53" s="33">
        <f>+(A52*N52)/1000</f>
        <v>0</v>
      </c>
      <c r="O53" s="33">
        <f>+(A52*O52)/1000</f>
        <v>0</v>
      </c>
      <c r="P53" s="33">
        <f>+(A52*P52)/1000</f>
        <v>0</v>
      </c>
      <c r="Q53" s="33">
        <f>+(A52*Q52)/1000</f>
        <v>0</v>
      </c>
      <c r="R53" s="33">
        <f>+(A52*R52)/1000</f>
        <v>0</v>
      </c>
      <c r="S53" s="33">
        <f>+(A52*S52)/1000</f>
        <v>0</v>
      </c>
      <c r="T53" s="33">
        <f>+(A52*T52)/1000</f>
        <v>0</v>
      </c>
      <c r="U53" s="33">
        <f>+(A52*U52)/1000</f>
        <v>0</v>
      </c>
      <c r="V53" s="34">
        <f>+(A52*V52)/1000</f>
        <v>0</v>
      </c>
      <c r="W53" s="34">
        <f>+(A52*W52)/1000</f>
        <v>0</v>
      </c>
      <c r="X53" s="34">
        <f>+(A52*X52)/1000</f>
        <v>0</v>
      </c>
      <c r="Y53" s="8"/>
    </row>
    <row r="54" spans="1:25" x14ac:dyDescent="0.15">
      <c r="A54" s="106" t="s">
        <v>39</v>
      </c>
      <c r="B54" s="107"/>
      <c r="C54" s="35">
        <f>+C53+C51</f>
        <v>0.13</v>
      </c>
      <c r="D54" s="35">
        <f t="shared" ref="D54:X54" si="9">+D53+D51</f>
        <v>3.0000000000000001E-3</v>
      </c>
      <c r="E54" s="35">
        <f t="shared" si="9"/>
        <v>0</v>
      </c>
      <c r="F54" s="35">
        <f t="shared" si="9"/>
        <v>3.5000000000000003E-2</v>
      </c>
      <c r="G54" s="35">
        <f t="shared" si="9"/>
        <v>1.4E-2</v>
      </c>
      <c r="H54" s="35">
        <f t="shared" si="9"/>
        <v>7.0000000000000007E-2</v>
      </c>
      <c r="I54" s="35">
        <f t="shared" si="9"/>
        <v>0.05</v>
      </c>
      <c r="J54" s="35">
        <f t="shared" si="9"/>
        <v>0.03</v>
      </c>
      <c r="K54" s="35">
        <f t="shared" si="9"/>
        <v>0.25</v>
      </c>
      <c r="L54" s="35">
        <f t="shared" si="9"/>
        <v>0.01</v>
      </c>
      <c r="M54" s="35">
        <f t="shared" si="9"/>
        <v>3.0000000000000001E-3</v>
      </c>
      <c r="N54" s="35">
        <f t="shared" si="9"/>
        <v>0</v>
      </c>
      <c r="O54" s="35">
        <f t="shared" si="9"/>
        <v>0</v>
      </c>
      <c r="P54" s="35">
        <f t="shared" si="9"/>
        <v>0</v>
      </c>
      <c r="Q54" s="35">
        <f t="shared" si="9"/>
        <v>0</v>
      </c>
      <c r="R54" s="35">
        <f t="shared" si="9"/>
        <v>0</v>
      </c>
      <c r="S54" s="35">
        <f t="shared" si="9"/>
        <v>0</v>
      </c>
      <c r="T54" s="35">
        <f t="shared" si="9"/>
        <v>0</v>
      </c>
      <c r="U54" s="35">
        <f t="shared" si="9"/>
        <v>0</v>
      </c>
      <c r="V54" s="36">
        <f t="shared" si="9"/>
        <v>0</v>
      </c>
      <c r="W54" s="36">
        <f t="shared" si="9"/>
        <v>0</v>
      </c>
      <c r="X54" s="36">
        <f t="shared" si="9"/>
        <v>0</v>
      </c>
      <c r="Y54" s="8"/>
    </row>
    <row r="55" spans="1:25" x14ac:dyDescent="0.15">
      <c r="A55" s="99" t="s">
        <v>40</v>
      </c>
      <c r="B55" s="101"/>
      <c r="C55" s="37">
        <v>285</v>
      </c>
      <c r="D55" s="37">
        <v>830</v>
      </c>
      <c r="E55" s="37">
        <v>148</v>
      </c>
      <c r="F55" s="37">
        <v>1544</v>
      </c>
      <c r="G55" s="37">
        <v>3000</v>
      </c>
      <c r="H55" s="37">
        <v>194</v>
      </c>
      <c r="I55" s="37">
        <v>198</v>
      </c>
      <c r="J55" s="37">
        <v>1587</v>
      </c>
      <c r="K55" s="37">
        <v>150</v>
      </c>
      <c r="L55" s="37">
        <v>227</v>
      </c>
      <c r="M55" s="37">
        <v>147</v>
      </c>
      <c r="N55" s="37"/>
      <c r="O55" s="37"/>
      <c r="P55" s="37"/>
      <c r="Q55" s="37"/>
      <c r="R55" s="37"/>
      <c r="S55" s="37"/>
      <c r="T55" s="37"/>
      <c r="U55" s="37"/>
      <c r="V55" s="38"/>
      <c r="W55" s="38"/>
      <c r="X55" s="38"/>
      <c r="Y55" s="8"/>
    </row>
    <row r="56" spans="1:25" x14ac:dyDescent="0.15">
      <c r="A56" s="40">
        <f>SUM(A50)</f>
        <v>1</v>
      </c>
      <c r="B56" s="41" t="s">
        <v>41</v>
      </c>
      <c r="C56" s="42">
        <f>SUM(C51*C55)</f>
        <v>19.950000000000003</v>
      </c>
      <c r="D56" s="42">
        <f>SUM(D51*D55)</f>
        <v>0</v>
      </c>
      <c r="E56" s="42">
        <f t="shared" ref="E56:X56" si="10">SUM(E51*E55)</f>
        <v>0</v>
      </c>
      <c r="F56" s="42">
        <f t="shared" si="10"/>
        <v>23.16</v>
      </c>
      <c r="G56" s="42">
        <f t="shared" si="10"/>
        <v>0</v>
      </c>
      <c r="H56" s="42">
        <f t="shared" si="10"/>
        <v>7.76</v>
      </c>
      <c r="I56" s="42">
        <f t="shared" si="10"/>
        <v>0</v>
      </c>
      <c r="J56" s="42">
        <f t="shared" si="10"/>
        <v>47.61</v>
      </c>
      <c r="K56" s="42">
        <f t="shared" si="10"/>
        <v>0</v>
      </c>
      <c r="L56" s="42">
        <f t="shared" si="10"/>
        <v>0</v>
      </c>
      <c r="M56" s="42">
        <f t="shared" si="10"/>
        <v>0</v>
      </c>
      <c r="N56" s="42">
        <f t="shared" si="10"/>
        <v>0</v>
      </c>
      <c r="O56" s="42">
        <f t="shared" si="10"/>
        <v>0</v>
      </c>
      <c r="P56" s="42">
        <f t="shared" si="10"/>
        <v>0</v>
      </c>
      <c r="Q56" s="42">
        <f t="shared" si="10"/>
        <v>0</v>
      </c>
      <c r="R56" s="42">
        <f t="shared" si="10"/>
        <v>0</v>
      </c>
      <c r="S56" s="42">
        <f t="shared" si="10"/>
        <v>0</v>
      </c>
      <c r="T56" s="42">
        <f t="shared" si="10"/>
        <v>0</v>
      </c>
      <c r="U56" s="42">
        <f t="shared" si="10"/>
        <v>0</v>
      </c>
      <c r="V56" s="42">
        <f t="shared" si="10"/>
        <v>0</v>
      </c>
      <c r="W56" s="42">
        <f t="shared" si="10"/>
        <v>0</v>
      </c>
      <c r="X56" s="42">
        <f t="shared" si="10"/>
        <v>0</v>
      </c>
      <c r="Y56" s="43">
        <f>SUM(C56:X56)</f>
        <v>98.47999999999999</v>
      </c>
    </row>
    <row r="57" spans="1:25" x14ac:dyDescent="0.15">
      <c r="A57" s="40">
        <f>SUM(A52)</f>
        <v>1</v>
      </c>
      <c r="B57" s="41" t="s">
        <v>41</v>
      </c>
      <c r="C57" s="42">
        <f>SUM(C53*C55)</f>
        <v>17.099999999999998</v>
      </c>
      <c r="D57" s="42">
        <f>SUM(D53*D55)</f>
        <v>2.4900000000000002</v>
      </c>
      <c r="E57" s="42">
        <f t="shared" ref="E57:X57" si="11">SUM(E53*E55)</f>
        <v>0</v>
      </c>
      <c r="F57" s="42">
        <f t="shared" si="11"/>
        <v>30.88</v>
      </c>
      <c r="G57" s="42">
        <f t="shared" si="11"/>
        <v>42</v>
      </c>
      <c r="H57" s="42">
        <f t="shared" si="11"/>
        <v>5.8199999999999994</v>
      </c>
      <c r="I57" s="42">
        <f t="shared" si="11"/>
        <v>9.9</v>
      </c>
      <c r="J57" s="42">
        <f t="shared" si="11"/>
        <v>0</v>
      </c>
      <c r="K57" s="42">
        <f t="shared" si="11"/>
        <v>37.5</v>
      </c>
      <c r="L57" s="42">
        <f t="shared" si="11"/>
        <v>2.27</v>
      </c>
      <c r="M57" s="42">
        <f t="shared" si="11"/>
        <v>0.441</v>
      </c>
      <c r="N57" s="42">
        <f t="shared" si="11"/>
        <v>0</v>
      </c>
      <c r="O57" s="42">
        <f t="shared" si="11"/>
        <v>0</v>
      </c>
      <c r="P57" s="42">
        <f t="shared" si="11"/>
        <v>0</v>
      </c>
      <c r="Q57" s="42">
        <f t="shared" si="11"/>
        <v>0</v>
      </c>
      <c r="R57" s="42">
        <f t="shared" si="11"/>
        <v>0</v>
      </c>
      <c r="S57" s="42">
        <f t="shared" si="11"/>
        <v>0</v>
      </c>
      <c r="T57" s="42">
        <f t="shared" si="11"/>
        <v>0</v>
      </c>
      <c r="U57" s="42">
        <f t="shared" si="11"/>
        <v>0</v>
      </c>
      <c r="V57" s="42">
        <f t="shared" si="11"/>
        <v>0</v>
      </c>
      <c r="W57" s="42">
        <f t="shared" si="11"/>
        <v>0</v>
      </c>
      <c r="X57" s="42">
        <f t="shared" si="11"/>
        <v>0</v>
      </c>
      <c r="Y57" s="43">
        <f>SUM(C57:X57)</f>
        <v>148.40100000000001</v>
      </c>
    </row>
    <row r="58" spans="1:25" x14ac:dyDescent="0.15">
      <c r="A58" s="108" t="s">
        <v>42</v>
      </c>
      <c r="B58" s="109"/>
      <c r="C58" s="44">
        <f>SUM(C56:C57)</f>
        <v>37.049999999999997</v>
      </c>
      <c r="D58" s="44">
        <f t="shared" ref="D58:X58" si="12">+D54*D55</f>
        <v>2.4900000000000002</v>
      </c>
      <c r="E58" s="44">
        <f t="shared" si="12"/>
        <v>0</v>
      </c>
      <c r="F58" s="44">
        <f t="shared" si="12"/>
        <v>54.040000000000006</v>
      </c>
      <c r="G58" s="44">
        <f t="shared" si="12"/>
        <v>42</v>
      </c>
      <c r="H58" s="44">
        <f t="shared" si="12"/>
        <v>13.580000000000002</v>
      </c>
      <c r="I58" s="44">
        <f t="shared" si="12"/>
        <v>9.9</v>
      </c>
      <c r="J58" s="44">
        <f t="shared" si="12"/>
        <v>47.61</v>
      </c>
      <c r="K58" s="44">
        <f t="shared" si="12"/>
        <v>37.5</v>
      </c>
      <c r="L58" s="44">
        <f t="shared" si="12"/>
        <v>2.27</v>
      </c>
      <c r="M58" s="44">
        <f t="shared" si="12"/>
        <v>0.441</v>
      </c>
      <c r="N58" s="44">
        <f t="shared" si="12"/>
        <v>0</v>
      </c>
      <c r="O58" s="44">
        <f t="shared" si="12"/>
        <v>0</v>
      </c>
      <c r="P58" s="44">
        <f t="shared" si="12"/>
        <v>0</v>
      </c>
      <c r="Q58" s="44">
        <f t="shared" si="12"/>
        <v>0</v>
      </c>
      <c r="R58" s="44">
        <f t="shared" si="12"/>
        <v>0</v>
      </c>
      <c r="S58" s="44">
        <f t="shared" si="12"/>
        <v>0</v>
      </c>
      <c r="T58" s="44">
        <f t="shared" si="12"/>
        <v>0</v>
      </c>
      <c r="U58" s="44">
        <f t="shared" si="12"/>
        <v>0</v>
      </c>
      <c r="V58" s="58">
        <f t="shared" si="12"/>
        <v>0</v>
      </c>
      <c r="W58" s="58">
        <f t="shared" si="12"/>
        <v>0</v>
      </c>
      <c r="X58" s="58">
        <f t="shared" si="12"/>
        <v>0</v>
      </c>
      <c r="Y58" s="43">
        <f>SUM(C58:X58)</f>
        <v>246.88100000000003</v>
      </c>
    </row>
    <row r="59" spans="1:25" x14ac:dyDescent="0.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x14ac:dyDescent="0.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6"/>
    </row>
    <row r="61" spans="1:25" x14ac:dyDescent="0.15">
      <c r="A61" s="110" t="s">
        <v>43</v>
      </c>
      <c r="B61" s="110"/>
      <c r="C61" s="49"/>
      <c r="H61" s="110" t="s">
        <v>44</v>
      </c>
      <c r="I61" s="110"/>
      <c r="J61" s="110"/>
      <c r="K61" s="110"/>
      <c r="P61" s="110" t="s">
        <v>45</v>
      </c>
      <c r="Q61" s="110"/>
      <c r="R61" s="110"/>
      <c r="S61" s="110"/>
    </row>
  </sheetData>
  <mergeCells count="30">
    <mergeCell ref="B1:J1"/>
    <mergeCell ref="M1:Q1"/>
    <mergeCell ref="R1:V1"/>
    <mergeCell ref="P2:S2"/>
    <mergeCell ref="A3:B4"/>
    <mergeCell ref="C3:V3"/>
    <mergeCell ref="A28:B28"/>
    <mergeCell ref="H28:K28"/>
    <mergeCell ref="P28:S28"/>
    <mergeCell ref="A5:A8"/>
    <mergeCell ref="A9:A12"/>
    <mergeCell ref="A13:A16"/>
    <mergeCell ref="A21:B21"/>
    <mergeCell ref="A22:B22"/>
    <mergeCell ref="A25:B25"/>
    <mergeCell ref="B34:J34"/>
    <mergeCell ref="M34:Q34"/>
    <mergeCell ref="R34:V34"/>
    <mergeCell ref="P35:S35"/>
    <mergeCell ref="A36:B37"/>
    <mergeCell ref="C36:V36"/>
    <mergeCell ref="A58:B58"/>
    <mergeCell ref="A61:B61"/>
    <mergeCell ref="H61:K61"/>
    <mergeCell ref="P61:S61"/>
    <mergeCell ref="A38:A41"/>
    <mergeCell ref="A42:A45"/>
    <mergeCell ref="A46:A49"/>
    <mergeCell ref="A54:B54"/>
    <mergeCell ref="A55:B55"/>
  </mergeCells>
  <pageMargins left="0.7" right="0.7" top="0.75" bottom="0.75" header="0.3" footer="0.3"/>
  <pageSetup paperSize="9" scale="12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61"/>
  <sheetViews>
    <sheetView topLeftCell="A11" zoomScale="110" zoomScaleNormal="110" workbookViewId="0">
      <selection activeCell="E43" sqref="E43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4.710937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3" spans="1:25" x14ac:dyDescent="0.15">
      <c r="B3" s="92" t="s">
        <v>0</v>
      </c>
      <c r="C3" s="92"/>
      <c r="D3" s="92"/>
      <c r="E3" s="92"/>
      <c r="F3" s="92"/>
      <c r="G3" s="92"/>
      <c r="H3" s="92"/>
      <c r="I3" s="92"/>
      <c r="J3" s="92"/>
      <c r="L3" s="2"/>
      <c r="M3" s="93" t="s">
        <v>1</v>
      </c>
      <c r="N3" s="93"/>
      <c r="O3" s="93"/>
      <c r="P3" s="93"/>
      <c r="Q3" s="93"/>
      <c r="R3" s="93" t="s">
        <v>2</v>
      </c>
      <c r="S3" s="93"/>
      <c r="T3" s="93"/>
      <c r="U3" s="93"/>
      <c r="V3" s="93"/>
    </row>
    <row r="4" spans="1:25" x14ac:dyDescent="0.15">
      <c r="B4" s="3" t="s">
        <v>3</v>
      </c>
      <c r="C4" s="4">
        <v>1</v>
      </c>
      <c r="D4" s="4">
        <v>1</v>
      </c>
      <c r="E4" s="5"/>
      <c r="F4" s="5"/>
      <c r="G4" s="5"/>
      <c r="H4" s="5"/>
      <c r="I4" s="5"/>
      <c r="J4" s="5"/>
      <c r="P4" s="94">
        <v>44470</v>
      </c>
      <c r="Q4" s="94"/>
      <c r="R4" s="94"/>
      <c r="S4" s="94"/>
      <c r="T4" s="5"/>
      <c r="U4" s="5"/>
      <c r="V4" s="5"/>
    </row>
    <row r="5" spans="1:25" x14ac:dyDescent="0.15">
      <c r="A5" s="95"/>
      <c r="B5" s="96"/>
      <c r="C5" s="99" t="s">
        <v>4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1"/>
      <c r="W5" s="7"/>
      <c r="X5" s="7"/>
      <c r="Y5" s="8"/>
    </row>
    <row r="6" spans="1:25" ht="50.25" thickBot="1" x14ac:dyDescent="0.2">
      <c r="A6" s="97"/>
      <c r="B6" s="98"/>
      <c r="C6" s="9" t="s">
        <v>5</v>
      </c>
      <c r="D6" s="11" t="s">
        <v>6</v>
      </c>
      <c r="E6" s="11" t="s">
        <v>7</v>
      </c>
      <c r="F6" s="11" t="s">
        <v>17</v>
      </c>
      <c r="G6" s="11" t="s">
        <v>49</v>
      </c>
      <c r="H6" s="11" t="s">
        <v>11</v>
      </c>
      <c r="I6" s="11" t="s">
        <v>16</v>
      </c>
      <c r="J6" s="11" t="s">
        <v>12</v>
      </c>
      <c r="K6" s="11" t="s">
        <v>61</v>
      </c>
      <c r="L6" s="11" t="s">
        <v>20</v>
      </c>
      <c r="M6" s="11" t="s">
        <v>62</v>
      </c>
      <c r="N6" s="11" t="s">
        <v>63</v>
      </c>
      <c r="O6" s="11" t="s">
        <v>13</v>
      </c>
      <c r="P6" s="11" t="s">
        <v>64</v>
      </c>
      <c r="Q6" s="11" t="s">
        <v>23</v>
      </c>
      <c r="R6" s="11" t="s">
        <v>24</v>
      </c>
      <c r="S6" s="11" t="s">
        <v>47</v>
      </c>
      <c r="T6" s="11" t="s">
        <v>46</v>
      </c>
      <c r="U6" s="11" t="s">
        <v>19</v>
      </c>
      <c r="V6" s="10" t="s">
        <v>65</v>
      </c>
      <c r="W6" s="10" t="s">
        <v>22</v>
      </c>
      <c r="X6" s="10" t="s">
        <v>51</v>
      </c>
      <c r="Y6" s="8"/>
    </row>
    <row r="7" spans="1:25" x14ac:dyDescent="0.15">
      <c r="A7" s="102" t="s">
        <v>25</v>
      </c>
      <c r="B7" s="14" t="s">
        <v>66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>
        <v>70</v>
      </c>
      <c r="O7" s="15"/>
      <c r="P7" s="15"/>
      <c r="Q7" s="15"/>
      <c r="R7" s="15"/>
      <c r="S7" s="15"/>
      <c r="T7" s="15"/>
      <c r="U7" s="15"/>
      <c r="V7" s="16"/>
      <c r="W7" s="16">
        <v>80</v>
      </c>
      <c r="X7" s="16"/>
      <c r="Y7" s="8"/>
    </row>
    <row r="8" spans="1:25" x14ac:dyDescent="0.15">
      <c r="A8" s="103"/>
      <c r="B8" s="17" t="s">
        <v>67</v>
      </c>
      <c r="C8" s="18"/>
      <c r="D8" s="18">
        <v>7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>
        <v>35</v>
      </c>
      <c r="Q8" s="18"/>
      <c r="R8" s="18"/>
      <c r="S8" s="18"/>
      <c r="T8" s="18"/>
      <c r="U8" s="18"/>
      <c r="V8" s="19"/>
      <c r="W8" s="19"/>
      <c r="X8" s="19"/>
      <c r="Y8" s="8"/>
    </row>
    <row r="9" spans="1:25" x14ac:dyDescent="0.15">
      <c r="A9" s="103"/>
      <c r="B9" s="17" t="s">
        <v>68</v>
      </c>
      <c r="C9" s="18"/>
      <c r="D9" s="18"/>
      <c r="E9" s="18">
        <v>7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19"/>
      <c r="X9" s="19"/>
      <c r="Y9" s="8"/>
    </row>
    <row r="10" spans="1:25" ht="11.25" thickBot="1" x14ac:dyDescent="0.2">
      <c r="A10" s="104"/>
      <c r="B10" s="20" t="s">
        <v>57</v>
      </c>
      <c r="C10" s="21">
        <v>40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2"/>
      <c r="W10" s="22"/>
      <c r="X10" s="22"/>
      <c r="Y10" s="8"/>
    </row>
    <row r="11" spans="1:25" x14ac:dyDescent="0.15">
      <c r="A11" s="102" t="s">
        <v>27</v>
      </c>
      <c r="B11" s="14" t="s">
        <v>69</v>
      </c>
      <c r="C11" s="15"/>
      <c r="D11" s="15"/>
      <c r="E11" s="15"/>
      <c r="F11" s="15">
        <v>60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>
        <v>15</v>
      </c>
      <c r="S11" s="15"/>
      <c r="T11" s="15"/>
      <c r="U11" s="15"/>
      <c r="V11" s="16"/>
      <c r="W11" s="16"/>
      <c r="X11" s="16"/>
      <c r="Y11" s="8"/>
    </row>
    <row r="12" spans="1:25" x14ac:dyDescent="0.15">
      <c r="A12" s="103"/>
      <c r="B12" s="17" t="s">
        <v>70</v>
      </c>
      <c r="C12" s="18"/>
      <c r="D12" s="18">
        <v>7</v>
      </c>
      <c r="E12" s="18"/>
      <c r="F12" s="18"/>
      <c r="G12" s="18">
        <v>45</v>
      </c>
      <c r="H12" s="18">
        <v>25</v>
      </c>
      <c r="I12" s="18">
        <v>5</v>
      </c>
      <c r="J12" s="18">
        <v>20</v>
      </c>
      <c r="K12" s="18">
        <v>40</v>
      </c>
      <c r="L12" s="18">
        <v>5</v>
      </c>
      <c r="M12" s="18">
        <v>25</v>
      </c>
      <c r="N12" s="18"/>
      <c r="O12" s="18"/>
      <c r="P12" s="18"/>
      <c r="Q12" s="18">
        <v>5</v>
      </c>
      <c r="R12" s="18"/>
      <c r="S12" s="18">
        <v>3</v>
      </c>
      <c r="T12" s="18"/>
      <c r="U12" s="18"/>
      <c r="V12" s="19"/>
      <c r="W12" s="19"/>
      <c r="X12" s="19"/>
      <c r="Y12" s="8"/>
    </row>
    <row r="13" spans="1:25" x14ac:dyDescent="0.15">
      <c r="A13" s="103"/>
      <c r="B13" s="17" t="s">
        <v>71</v>
      </c>
      <c r="C13" s="18">
        <v>40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/>
      <c r="W13" s="19"/>
      <c r="X13" s="19"/>
      <c r="Y13" s="8"/>
    </row>
    <row r="14" spans="1:25" ht="11.25" thickBot="1" x14ac:dyDescent="0.2">
      <c r="A14" s="104"/>
      <c r="B14" s="20" t="s">
        <v>7</v>
      </c>
      <c r="C14" s="21"/>
      <c r="D14" s="21"/>
      <c r="E14" s="21">
        <v>7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2"/>
      <c r="X14" s="22"/>
      <c r="Y14" s="8"/>
    </row>
    <row r="15" spans="1:25" x14ac:dyDescent="0.15">
      <c r="A15" s="102" t="s">
        <v>31</v>
      </c>
      <c r="B15" s="50" t="s">
        <v>19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>
        <v>100</v>
      </c>
      <c r="V15" s="52"/>
      <c r="W15" s="52"/>
      <c r="X15" s="52"/>
      <c r="Y15" s="8"/>
    </row>
    <row r="16" spans="1:25" x14ac:dyDescent="0.15">
      <c r="A16" s="103"/>
      <c r="B16" s="53" t="s">
        <v>72</v>
      </c>
      <c r="C16" s="7"/>
      <c r="D16" s="7">
        <v>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9</v>
      </c>
      <c r="S16" s="7">
        <v>30</v>
      </c>
      <c r="T16" s="7">
        <f>1/10</f>
        <v>0.1</v>
      </c>
      <c r="U16" s="7"/>
      <c r="V16" s="54">
        <v>9</v>
      </c>
      <c r="W16" s="54"/>
      <c r="X16" s="54">
        <v>18</v>
      </c>
      <c r="Y16" s="8"/>
    </row>
    <row r="17" spans="1:25" x14ac:dyDescent="0.15">
      <c r="A17" s="103"/>
      <c r="B17" s="53" t="s">
        <v>5</v>
      </c>
      <c r="C17" s="7">
        <v>30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54"/>
      <c r="W17" s="54"/>
      <c r="X17" s="54"/>
      <c r="Y17" s="8"/>
    </row>
    <row r="18" spans="1:25" ht="11.25" thickBot="1" x14ac:dyDescent="0.2">
      <c r="A18" s="105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7"/>
      <c r="W18" s="57"/>
      <c r="X18" s="57"/>
      <c r="Y18" s="8"/>
    </row>
    <row r="19" spans="1:25" ht="11.25" thickBot="1" x14ac:dyDescent="0.2">
      <c r="A19" s="24">
        <f>SUM(C4)</f>
        <v>1</v>
      </c>
      <c r="B19" s="25" t="s">
        <v>73</v>
      </c>
      <c r="C19" s="26">
        <f>SUM(C7:C14)</f>
        <v>80</v>
      </c>
      <c r="D19" s="26">
        <f t="shared" ref="D19:X19" si="0">SUM(D7:D14)</f>
        <v>14</v>
      </c>
      <c r="E19" s="26">
        <f t="shared" si="0"/>
        <v>14</v>
      </c>
      <c r="F19" s="26">
        <f t="shared" si="0"/>
        <v>60</v>
      </c>
      <c r="G19" s="26">
        <f t="shared" si="0"/>
        <v>45</v>
      </c>
      <c r="H19" s="26">
        <f t="shared" si="0"/>
        <v>25</v>
      </c>
      <c r="I19" s="26">
        <f t="shared" si="0"/>
        <v>5</v>
      </c>
      <c r="J19" s="26">
        <f t="shared" si="0"/>
        <v>20</v>
      </c>
      <c r="K19" s="26">
        <f t="shared" si="0"/>
        <v>40</v>
      </c>
      <c r="L19" s="26">
        <f t="shared" si="0"/>
        <v>5</v>
      </c>
      <c r="M19" s="26">
        <f t="shared" si="0"/>
        <v>25</v>
      </c>
      <c r="N19" s="26">
        <f t="shared" si="0"/>
        <v>70</v>
      </c>
      <c r="O19" s="26">
        <f t="shared" si="0"/>
        <v>0</v>
      </c>
      <c r="P19" s="26">
        <f t="shared" si="0"/>
        <v>35</v>
      </c>
      <c r="Q19" s="26">
        <f t="shared" si="0"/>
        <v>5</v>
      </c>
      <c r="R19" s="26">
        <f t="shared" si="0"/>
        <v>15</v>
      </c>
      <c r="S19" s="26">
        <f t="shared" si="0"/>
        <v>3</v>
      </c>
      <c r="T19" s="26">
        <f t="shared" si="0"/>
        <v>0</v>
      </c>
      <c r="U19" s="26">
        <f t="shared" si="0"/>
        <v>0</v>
      </c>
      <c r="V19" s="26">
        <f t="shared" si="0"/>
        <v>0</v>
      </c>
      <c r="W19" s="26">
        <f t="shared" si="0"/>
        <v>80</v>
      </c>
      <c r="X19" s="26">
        <f t="shared" si="0"/>
        <v>0</v>
      </c>
      <c r="Y19" s="8"/>
    </row>
    <row r="20" spans="1:25" x14ac:dyDescent="0.15">
      <c r="A20" s="27"/>
      <c r="B20" s="28" t="s">
        <v>74</v>
      </c>
      <c r="C20" s="29">
        <f>SUM(A19*C19)/1000</f>
        <v>0.08</v>
      </c>
      <c r="D20" s="29">
        <f>+(A19*D19)/1000</f>
        <v>1.4E-2</v>
      </c>
      <c r="E20" s="29">
        <f>+(A19*E19)/1000</f>
        <v>1.4E-2</v>
      </c>
      <c r="F20" s="29">
        <f>+(A19*F19)/1000</f>
        <v>0.06</v>
      </c>
      <c r="G20" s="29">
        <f>+(A19*G19)/1000</f>
        <v>4.4999999999999998E-2</v>
      </c>
      <c r="H20" s="29">
        <f>+(A19*H19)/1000</f>
        <v>2.5000000000000001E-2</v>
      </c>
      <c r="I20" s="29">
        <f>+(A19*I19)/1000</f>
        <v>5.0000000000000001E-3</v>
      </c>
      <c r="J20" s="29">
        <f>+(A19*J19)/1000</f>
        <v>0.02</v>
      </c>
      <c r="K20" s="29">
        <f>+(A19*K19)/1000</f>
        <v>0.04</v>
      </c>
      <c r="L20" s="29">
        <f>+(A19*L19)/1000</f>
        <v>5.0000000000000001E-3</v>
      </c>
      <c r="M20" s="29">
        <f>+(A19*M19)/1000</f>
        <v>2.5000000000000001E-2</v>
      </c>
      <c r="N20" s="29">
        <f>+(A19*N19)/1000</f>
        <v>7.0000000000000007E-2</v>
      </c>
      <c r="O20" s="29">
        <f>+(A19*O19)</f>
        <v>0</v>
      </c>
      <c r="P20" s="29">
        <f>+(A19*P19)/1000</f>
        <v>3.5000000000000003E-2</v>
      </c>
      <c r="Q20" s="29">
        <f>+(A19*Q19)/1000</f>
        <v>5.0000000000000001E-3</v>
      </c>
      <c r="R20" s="29">
        <f>+(A19*R19)/1000</f>
        <v>1.4999999999999999E-2</v>
      </c>
      <c r="S20" s="29">
        <f>+(A19*S19)/1000</f>
        <v>3.0000000000000001E-3</v>
      </c>
      <c r="T20" s="29">
        <f>+(A19*T19)/1000</f>
        <v>0</v>
      </c>
      <c r="U20" s="29">
        <f>+(A19*U19)/1000</f>
        <v>0</v>
      </c>
      <c r="V20" s="29">
        <f>+(A19*V19)/1000</f>
        <v>0</v>
      </c>
      <c r="W20" s="29">
        <f>+(A19*W19)/1000</f>
        <v>0.08</v>
      </c>
      <c r="X20" s="29">
        <f>+(A19*X19)/1000</f>
        <v>0</v>
      </c>
      <c r="Y20" s="8"/>
    </row>
    <row r="21" spans="1:25" x14ac:dyDescent="0.15">
      <c r="A21" s="24">
        <f>SUM(D4)</f>
        <v>1</v>
      </c>
      <c r="B21" s="28" t="s">
        <v>75</v>
      </c>
      <c r="C21" s="30">
        <f>SUM(C15:C18)</f>
        <v>30</v>
      </c>
      <c r="D21" s="30">
        <f t="shared" ref="D21:X21" si="1">SUM(D15:D18)</f>
        <v>7</v>
      </c>
      <c r="E21" s="30">
        <f t="shared" si="1"/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0">
        <f t="shared" si="1"/>
        <v>0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  <c r="N21" s="30">
        <f t="shared" si="1"/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9</v>
      </c>
      <c r="S21" s="30">
        <f t="shared" si="1"/>
        <v>30</v>
      </c>
      <c r="T21" s="30">
        <f t="shared" si="1"/>
        <v>0.1</v>
      </c>
      <c r="U21" s="30">
        <f t="shared" si="1"/>
        <v>100</v>
      </c>
      <c r="V21" s="30">
        <f t="shared" si="1"/>
        <v>9</v>
      </c>
      <c r="W21" s="30">
        <f t="shared" si="1"/>
        <v>0</v>
      </c>
      <c r="X21" s="30">
        <f t="shared" si="1"/>
        <v>18</v>
      </c>
      <c r="Y21" s="8"/>
    </row>
    <row r="22" spans="1:25" ht="11.25" thickBot="1" x14ac:dyDescent="0.2">
      <c r="A22" s="31"/>
      <c r="B22" s="32" t="s">
        <v>76</v>
      </c>
      <c r="C22" s="33">
        <f>SUM(A21*C21)/1000</f>
        <v>0.03</v>
      </c>
      <c r="D22" s="33">
        <f>+(A21*D21)/1000</f>
        <v>7.0000000000000001E-3</v>
      </c>
      <c r="E22" s="33">
        <f>+(A21*E21)/1000</f>
        <v>0</v>
      </c>
      <c r="F22" s="33">
        <f>+(A21*F21)/1000</f>
        <v>0</v>
      </c>
      <c r="G22" s="33">
        <f>+(A21*G21)/1000</f>
        <v>0</v>
      </c>
      <c r="H22" s="33">
        <f>+(A21*H21)/1000</f>
        <v>0</v>
      </c>
      <c r="I22" s="33">
        <f>+(A21*I21)/1000</f>
        <v>0</v>
      </c>
      <c r="J22" s="33">
        <f>+(A21*J21)/1000</f>
        <v>0</v>
      </c>
      <c r="K22" s="33">
        <f>+(A21*K21)/1000</f>
        <v>0</v>
      </c>
      <c r="L22" s="33">
        <f>+(A21*L21)/1000</f>
        <v>0</v>
      </c>
      <c r="M22" s="33">
        <f>+(A21*M21)/1000</f>
        <v>0</v>
      </c>
      <c r="N22" s="33">
        <f>+(A21*N21)/1000</f>
        <v>0</v>
      </c>
      <c r="O22" s="33">
        <f>+(A21*O21)</f>
        <v>0</v>
      </c>
      <c r="P22" s="33">
        <f>+(A21*P21)/1000</f>
        <v>0</v>
      </c>
      <c r="Q22" s="33">
        <f>+(A21*Q21)/1000</f>
        <v>0</v>
      </c>
      <c r="R22" s="33">
        <f>+(A21*R21)/1000</f>
        <v>8.9999999999999993E-3</v>
      </c>
      <c r="S22" s="33">
        <f>+(A21*S21)/1000</f>
        <v>0.03</v>
      </c>
      <c r="T22" s="33">
        <f>+(A21*T21)</f>
        <v>0.1</v>
      </c>
      <c r="U22" s="33">
        <f>+(A21*U21)/1000</f>
        <v>0.1</v>
      </c>
      <c r="V22" s="34">
        <f>+(A21*V21)/1000</f>
        <v>8.9999999999999993E-3</v>
      </c>
      <c r="W22" s="34">
        <f>+(A21*W21)/1000</f>
        <v>0</v>
      </c>
      <c r="X22" s="34">
        <f>+(A21*X21)/1000</f>
        <v>1.7999999999999999E-2</v>
      </c>
      <c r="Y22" s="8"/>
    </row>
    <row r="23" spans="1:25" x14ac:dyDescent="0.15">
      <c r="A23" s="106" t="s">
        <v>39</v>
      </c>
      <c r="B23" s="107"/>
      <c r="C23" s="35">
        <f t="shared" ref="C23:X23" si="2">+C22+C20</f>
        <v>0.11</v>
      </c>
      <c r="D23" s="35">
        <f t="shared" si="2"/>
        <v>2.1000000000000001E-2</v>
      </c>
      <c r="E23" s="35">
        <f t="shared" si="2"/>
        <v>1.4E-2</v>
      </c>
      <c r="F23" s="35">
        <f t="shared" si="2"/>
        <v>0.06</v>
      </c>
      <c r="G23" s="35">
        <f t="shared" si="2"/>
        <v>4.4999999999999998E-2</v>
      </c>
      <c r="H23" s="35">
        <f t="shared" si="2"/>
        <v>2.5000000000000001E-2</v>
      </c>
      <c r="I23" s="35">
        <f t="shared" si="2"/>
        <v>5.0000000000000001E-3</v>
      </c>
      <c r="J23" s="35">
        <f t="shared" si="2"/>
        <v>0.02</v>
      </c>
      <c r="K23" s="35">
        <f t="shared" si="2"/>
        <v>0.04</v>
      </c>
      <c r="L23" s="35">
        <f t="shared" si="2"/>
        <v>5.0000000000000001E-3</v>
      </c>
      <c r="M23" s="35">
        <f t="shared" si="2"/>
        <v>2.5000000000000001E-2</v>
      </c>
      <c r="N23" s="35">
        <f t="shared" si="2"/>
        <v>7.0000000000000007E-2</v>
      </c>
      <c r="O23" s="35">
        <f t="shared" si="2"/>
        <v>0</v>
      </c>
      <c r="P23" s="35">
        <f t="shared" si="2"/>
        <v>3.5000000000000003E-2</v>
      </c>
      <c r="Q23" s="35">
        <f t="shared" si="2"/>
        <v>5.0000000000000001E-3</v>
      </c>
      <c r="R23" s="35">
        <f t="shared" si="2"/>
        <v>2.4E-2</v>
      </c>
      <c r="S23" s="35">
        <f t="shared" si="2"/>
        <v>3.3000000000000002E-2</v>
      </c>
      <c r="T23" s="35">
        <f t="shared" si="2"/>
        <v>0.1</v>
      </c>
      <c r="U23" s="35">
        <f t="shared" si="2"/>
        <v>0.1</v>
      </c>
      <c r="V23" s="36">
        <f t="shared" si="2"/>
        <v>8.9999999999999993E-3</v>
      </c>
      <c r="W23" s="36">
        <f t="shared" si="2"/>
        <v>0.08</v>
      </c>
      <c r="X23" s="36">
        <f t="shared" si="2"/>
        <v>1.7999999999999999E-2</v>
      </c>
      <c r="Y23" s="8"/>
    </row>
    <row r="24" spans="1:25" x14ac:dyDescent="0.15">
      <c r="A24" s="99" t="s">
        <v>40</v>
      </c>
      <c r="B24" s="101"/>
      <c r="C24" s="37">
        <v>285</v>
      </c>
      <c r="D24" s="37">
        <v>3000</v>
      </c>
      <c r="E24" s="37">
        <v>1544</v>
      </c>
      <c r="F24" s="37">
        <v>194</v>
      </c>
      <c r="G24" s="37">
        <v>2922</v>
      </c>
      <c r="H24" s="37">
        <v>150</v>
      </c>
      <c r="I24" s="37">
        <v>227</v>
      </c>
      <c r="J24" s="37">
        <v>207</v>
      </c>
      <c r="K24" s="37">
        <v>124</v>
      </c>
      <c r="L24" s="37">
        <v>147</v>
      </c>
      <c r="M24" s="37">
        <v>197</v>
      </c>
      <c r="N24" s="37">
        <v>293</v>
      </c>
      <c r="O24" s="37">
        <v>150</v>
      </c>
      <c r="P24" s="37">
        <v>424</v>
      </c>
      <c r="Q24" s="37">
        <v>244</v>
      </c>
      <c r="R24" s="37">
        <v>1044</v>
      </c>
      <c r="S24" s="37">
        <v>234</v>
      </c>
      <c r="T24" s="37">
        <v>70</v>
      </c>
      <c r="U24" s="37">
        <v>392</v>
      </c>
      <c r="V24" s="38">
        <v>1400</v>
      </c>
      <c r="W24" s="38">
        <v>297</v>
      </c>
      <c r="X24" s="38">
        <v>345</v>
      </c>
      <c r="Y24" s="8"/>
    </row>
    <row r="25" spans="1:25" x14ac:dyDescent="0.15">
      <c r="A25" s="40">
        <f>SUM(A19)</f>
        <v>1</v>
      </c>
      <c r="B25" s="41" t="s">
        <v>41</v>
      </c>
      <c r="C25" s="42"/>
      <c r="D25" s="42">
        <f t="shared" ref="D25:X25" si="3">SUM(D20*D24)</f>
        <v>42</v>
      </c>
      <c r="E25" s="42">
        <f t="shared" si="3"/>
        <v>21.616</v>
      </c>
      <c r="F25" s="42">
        <f t="shared" si="3"/>
        <v>11.639999999999999</v>
      </c>
      <c r="G25" s="42">
        <f t="shared" si="3"/>
        <v>131.49</v>
      </c>
      <c r="H25" s="42">
        <f t="shared" si="3"/>
        <v>3.75</v>
      </c>
      <c r="I25" s="42">
        <f t="shared" si="3"/>
        <v>1.135</v>
      </c>
      <c r="J25" s="42">
        <f t="shared" si="3"/>
        <v>4.1399999999999997</v>
      </c>
      <c r="K25" s="42">
        <f t="shared" si="3"/>
        <v>4.96</v>
      </c>
      <c r="L25" s="42">
        <f t="shared" si="3"/>
        <v>0.73499999999999999</v>
      </c>
      <c r="M25" s="42">
        <f t="shared" si="3"/>
        <v>4.9250000000000007</v>
      </c>
      <c r="N25" s="42">
        <f t="shared" si="3"/>
        <v>20.51</v>
      </c>
      <c r="O25" s="42">
        <f t="shared" si="3"/>
        <v>0</v>
      </c>
      <c r="P25" s="42">
        <f t="shared" si="3"/>
        <v>14.840000000000002</v>
      </c>
      <c r="Q25" s="42">
        <f t="shared" si="3"/>
        <v>1.22</v>
      </c>
      <c r="R25" s="42">
        <f t="shared" si="3"/>
        <v>15.66</v>
      </c>
      <c r="S25" s="42">
        <f t="shared" si="3"/>
        <v>0.70200000000000007</v>
      </c>
      <c r="T25" s="42">
        <f t="shared" si="3"/>
        <v>0</v>
      </c>
      <c r="U25" s="42">
        <f t="shared" si="3"/>
        <v>0</v>
      </c>
      <c r="V25" s="42">
        <f t="shared" si="3"/>
        <v>0</v>
      </c>
      <c r="W25" s="42">
        <f t="shared" si="3"/>
        <v>23.76</v>
      </c>
      <c r="X25" s="42">
        <f t="shared" si="3"/>
        <v>0</v>
      </c>
      <c r="Y25" s="43">
        <f>SUM(C25:X25)</f>
        <v>303.08300000000003</v>
      </c>
    </row>
    <row r="26" spans="1:25" x14ac:dyDescent="0.15">
      <c r="A26" s="40">
        <f>SUM(A21)</f>
        <v>1</v>
      </c>
      <c r="B26" s="41" t="s">
        <v>41</v>
      </c>
      <c r="C26" s="42">
        <f t="shared" ref="C26:X26" si="4">SUM(C22*C24)</f>
        <v>8.5499999999999989</v>
      </c>
      <c r="D26" s="42">
        <f t="shared" si="4"/>
        <v>21</v>
      </c>
      <c r="E26" s="42">
        <f t="shared" si="4"/>
        <v>0</v>
      </c>
      <c r="F26" s="42">
        <f t="shared" si="4"/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9.395999999999999</v>
      </c>
      <c r="S26" s="42">
        <f t="shared" si="4"/>
        <v>7.02</v>
      </c>
      <c r="T26" s="42">
        <f t="shared" si="4"/>
        <v>7</v>
      </c>
      <c r="U26" s="42">
        <f t="shared" si="4"/>
        <v>39.200000000000003</v>
      </c>
      <c r="V26" s="42">
        <f t="shared" si="4"/>
        <v>12.6</v>
      </c>
      <c r="W26" s="42">
        <f t="shared" si="4"/>
        <v>0</v>
      </c>
      <c r="X26" s="42">
        <f t="shared" si="4"/>
        <v>6.21</v>
      </c>
      <c r="Y26" s="43">
        <f>SUM(C26:X26)</f>
        <v>110.97599999999998</v>
      </c>
    </row>
    <row r="27" spans="1:25" x14ac:dyDescent="0.15">
      <c r="A27" s="108" t="s">
        <v>42</v>
      </c>
      <c r="B27" s="109"/>
      <c r="C27" s="44">
        <f>SUM(C25:C26)</f>
        <v>8.5499999999999989</v>
      </c>
      <c r="D27" s="44">
        <f t="shared" ref="D27:X27" si="5">SUM(D25:D26)</f>
        <v>63</v>
      </c>
      <c r="E27" s="44">
        <f t="shared" si="5"/>
        <v>21.616</v>
      </c>
      <c r="F27" s="44">
        <f t="shared" si="5"/>
        <v>11.639999999999999</v>
      </c>
      <c r="G27" s="44">
        <f t="shared" si="5"/>
        <v>131.49</v>
      </c>
      <c r="H27" s="44">
        <f t="shared" si="5"/>
        <v>3.75</v>
      </c>
      <c r="I27" s="44">
        <f t="shared" si="5"/>
        <v>1.135</v>
      </c>
      <c r="J27" s="44">
        <f t="shared" si="5"/>
        <v>4.1399999999999997</v>
      </c>
      <c r="K27" s="44">
        <f t="shared" si="5"/>
        <v>4.96</v>
      </c>
      <c r="L27" s="44">
        <f t="shared" si="5"/>
        <v>0.73499999999999999</v>
      </c>
      <c r="M27" s="44">
        <f t="shared" si="5"/>
        <v>4.9250000000000007</v>
      </c>
      <c r="N27" s="44">
        <f t="shared" si="5"/>
        <v>20.51</v>
      </c>
      <c r="O27" s="44">
        <f t="shared" si="5"/>
        <v>0</v>
      </c>
      <c r="P27" s="44">
        <f t="shared" si="5"/>
        <v>14.840000000000002</v>
      </c>
      <c r="Q27" s="44">
        <f t="shared" si="5"/>
        <v>1.22</v>
      </c>
      <c r="R27" s="44">
        <f t="shared" si="5"/>
        <v>25.055999999999997</v>
      </c>
      <c r="S27" s="44">
        <f t="shared" si="5"/>
        <v>7.7219999999999995</v>
      </c>
      <c r="T27" s="44">
        <f t="shared" si="5"/>
        <v>7</v>
      </c>
      <c r="U27" s="44">
        <f t="shared" si="5"/>
        <v>39.200000000000003</v>
      </c>
      <c r="V27" s="44">
        <f t="shared" si="5"/>
        <v>12.6</v>
      </c>
      <c r="W27" s="44">
        <f t="shared" si="5"/>
        <v>23.76</v>
      </c>
      <c r="X27" s="44">
        <f t="shared" si="5"/>
        <v>6.21</v>
      </c>
      <c r="Y27" s="43">
        <f>SUM(C27:X27)</f>
        <v>414.05899999999997</v>
      </c>
    </row>
    <row r="28" spans="1:25" x14ac:dyDescent="0.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</row>
    <row r="29" spans="1:25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6"/>
    </row>
    <row r="30" spans="1:25" x14ac:dyDescent="0.15">
      <c r="A30" s="110" t="s">
        <v>43</v>
      </c>
      <c r="B30" s="110"/>
      <c r="C30" s="49"/>
      <c r="H30" s="110" t="s">
        <v>44</v>
      </c>
      <c r="I30" s="110"/>
      <c r="J30" s="110"/>
      <c r="K30" s="110"/>
      <c r="P30" s="110" t="s">
        <v>45</v>
      </c>
      <c r="Q30" s="110"/>
      <c r="R30" s="110"/>
      <c r="S30" s="110"/>
    </row>
    <row r="34" spans="1:25" x14ac:dyDescent="0.15">
      <c r="B34" s="92" t="s">
        <v>0</v>
      </c>
      <c r="C34" s="92"/>
      <c r="D34" s="92"/>
      <c r="E34" s="92"/>
      <c r="F34" s="92"/>
      <c r="G34" s="92"/>
      <c r="H34" s="92"/>
      <c r="I34" s="92"/>
      <c r="J34" s="92"/>
      <c r="L34" s="2"/>
      <c r="M34" s="93" t="s">
        <v>112</v>
      </c>
      <c r="N34" s="93"/>
      <c r="O34" s="93"/>
      <c r="P34" s="93"/>
      <c r="Q34" s="93"/>
      <c r="R34" s="93" t="s">
        <v>110</v>
      </c>
      <c r="S34" s="93"/>
      <c r="T34" s="93"/>
      <c r="U34" s="93"/>
      <c r="V34" s="93"/>
    </row>
    <row r="35" spans="1:25" x14ac:dyDescent="0.15">
      <c r="B35" s="3" t="s">
        <v>3</v>
      </c>
      <c r="C35" s="4">
        <v>1</v>
      </c>
      <c r="D35" s="4">
        <v>1</v>
      </c>
      <c r="E35" s="5"/>
      <c r="F35" s="5"/>
      <c r="G35" s="5"/>
      <c r="H35" s="5"/>
      <c r="I35" s="5"/>
      <c r="J35" s="5"/>
      <c r="P35" s="94">
        <v>44470</v>
      </c>
      <c r="Q35" s="94"/>
      <c r="R35" s="94"/>
      <c r="S35" s="94"/>
      <c r="T35" s="5"/>
      <c r="U35" s="5"/>
      <c r="V35" s="5"/>
    </row>
    <row r="36" spans="1:25" x14ac:dyDescent="0.15">
      <c r="A36" s="95"/>
      <c r="B36" s="96"/>
      <c r="C36" s="99" t="s">
        <v>4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1"/>
      <c r="W36" s="7"/>
      <c r="X36" s="7"/>
      <c r="Y36" s="8"/>
    </row>
    <row r="37" spans="1:25" ht="38.25" thickBot="1" x14ac:dyDescent="0.2">
      <c r="A37" s="97"/>
      <c r="B37" s="98"/>
      <c r="C37" s="9" t="s">
        <v>5</v>
      </c>
      <c r="D37" s="11" t="s">
        <v>8</v>
      </c>
      <c r="E37" s="11" t="s">
        <v>7</v>
      </c>
      <c r="F37" s="11" t="s">
        <v>6</v>
      </c>
      <c r="G37" s="11" t="s">
        <v>17</v>
      </c>
      <c r="H37" s="11" t="s">
        <v>15</v>
      </c>
      <c r="I37" s="11" t="s">
        <v>130</v>
      </c>
      <c r="J37" s="11" t="s">
        <v>20</v>
      </c>
      <c r="K37" s="11" t="s">
        <v>111</v>
      </c>
      <c r="L37" s="11" t="s">
        <v>86</v>
      </c>
      <c r="M37" s="11" t="s">
        <v>22</v>
      </c>
      <c r="N37" s="11"/>
      <c r="O37" s="11"/>
      <c r="P37" s="11"/>
      <c r="Q37" s="11"/>
      <c r="R37" s="11"/>
      <c r="S37" s="11"/>
      <c r="T37" s="11"/>
      <c r="U37" s="11"/>
      <c r="V37" s="10"/>
      <c r="W37" s="10"/>
      <c r="X37" s="10"/>
      <c r="Y37" s="8"/>
    </row>
    <row r="38" spans="1:25" ht="11.25" customHeight="1" x14ac:dyDescent="0.15">
      <c r="A38" s="102" t="s">
        <v>25</v>
      </c>
      <c r="B38" s="14" t="s">
        <v>66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>
        <v>65</v>
      </c>
      <c r="N38" s="15"/>
      <c r="O38" s="15"/>
      <c r="P38" s="15"/>
      <c r="Q38" s="15"/>
      <c r="R38" s="15"/>
      <c r="S38" s="15"/>
      <c r="T38" s="15"/>
      <c r="U38" s="15"/>
      <c r="V38" s="16"/>
      <c r="W38" s="16"/>
      <c r="X38" s="16"/>
      <c r="Y38" s="8"/>
    </row>
    <row r="39" spans="1:25" x14ac:dyDescent="0.15">
      <c r="A39" s="103"/>
      <c r="B39" s="17" t="s">
        <v>131</v>
      </c>
      <c r="C39" s="18"/>
      <c r="D39" s="18"/>
      <c r="E39" s="18"/>
      <c r="F39" s="18">
        <v>5</v>
      </c>
      <c r="G39" s="18"/>
      <c r="H39" s="18"/>
      <c r="I39" s="18">
        <v>20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9"/>
      <c r="X39" s="19"/>
      <c r="Y39" s="8"/>
    </row>
    <row r="40" spans="1:25" x14ac:dyDescent="0.15">
      <c r="A40" s="103"/>
      <c r="B40" s="17" t="s">
        <v>132</v>
      </c>
      <c r="C40" s="18"/>
      <c r="D40" s="18"/>
      <c r="E40" s="18">
        <v>20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8"/>
    </row>
    <row r="41" spans="1:25" ht="11.25" thickBot="1" x14ac:dyDescent="0.2">
      <c r="A41" s="104"/>
      <c r="B41" s="20" t="s">
        <v>5</v>
      </c>
      <c r="C41" s="21">
        <v>70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2"/>
      <c r="Y41" s="8"/>
    </row>
    <row r="42" spans="1:25" ht="11.25" customHeight="1" x14ac:dyDescent="0.15">
      <c r="A42" s="102" t="s">
        <v>27</v>
      </c>
      <c r="B42" s="14" t="s">
        <v>58</v>
      </c>
      <c r="C42" s="15"/>
      <c r="D42" s="15">
        <v>3</v>
      </c>
      <c r="E42" s="15"/>
      <c r="F42" s="15"/>
      <c r="G42" s="15">
        <v>50</v>
      </c>
      <c r="H42" s="15">
        <v>40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"/>
      <c r="W42" s="16"/>
      <c r="X42" s="16"/>
      <c r="Y42" s="8"/>
    </row>
    <row r="43" spans="1:25" x14ac:dyDescent="0.15">
      <c r="A43" s="103"/>
      <c r="B43" s="17" t="s">
        <v>133</v>
      </c>
      <c r="C43" s="18"/>
      <c r="D43" s="18">
        <v>15</v>
      </c>
      <c r="E43" s="18"/>
      <c r="F43" s="18"/>
      <c r="G43" s="18"/>
      <c r="H43" s="18"/>
      <c r="I43" s="18"/>
      <c r="J43" s="18">
        <v>3</v>
      </c>
      <c r="K43" s="18">
        <v>40</v>
      </c>
      <c r="L43" s="18">
        <v>50</v>
      </c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8"/>
    </row>
    <row r="44" spans="1:25" x14ac:dyDescent="0.15">
      <c r="A44" s="103"/>
      <c r="B44" s="17" t="s">
        <v>116</v>
      </c>
      <c r="C44" s="18">
        <v>60</v>
      </c>
      <c r="D44" s="18"/>
      <c r="E44" s="18">
        <v>15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8"/>
    </row>
    <row r="45" spans="1:25" ht="11.25" thickBot="1" x14ac:dyDescent="0.2">
      <c r="A45" s="104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2"/>
      <c r="X45" s="22"/>
      <c r="Y45" s="8"/>
    </row>
    <row r="46" spans="1:25" ht="11.25" customHeight="1" x14ac:dyDescent="0.15">
      <c r="A46" s="102" t="s">
        <v>31</v>
      </c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52"/>
      <c r="X46" s="52"/>
      <c r="Y46" s="8"/>
    </row>
    <row r="47" spans="1:25" x14ac:dyDescent="0.15">
      <c r="A47" s="103"/>
      <c r="B47" s="5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54"/>
      <c r="W47" s="54"/>
      <c r="X47" s="54"/>
      <c r="Y47" s="8"/>
    </row>
    <row r="48" spans="1:25" x14ac:dyDescent="0.15">
      <c r="A48" s="103"/>
      <c r="B48" s="5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54"/>
      <c r="W48" s="54"/>
      <c r="X48" s="54"/>
      <c r="Y48" s="8"/>
    </row>
    <row r="49" spans="1:25" ht="11.25" thickBot="1" x14ac:dyDescent="0.2">
      <c r="A49" s="105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7"/>
      <c r="W49" s="57"/>
      <c r="X49" s="57"/>
      <c r="Y49" s="8"/>
    </row>
    <row r="50" spans="1:25" ht="11.25" thickBot="1" x14ac:dyDescent="0.2">
      <c r="A50" s="24">
        <f>SUM(C35)</f>
        <v>1</v>
      </c>
      <c r="B50" s="25" t="s">
        <v>73</v>
      </c>
      <c r="C50" s="26">
        <f>SUM(C38:C41)</f>
        <v>70</v>
      </c>
      <c r="D50" s="26">
        <f t="shared" ref="D50:X50" si="6">SUM(D38:D41)</f>
        <v>0</v>
      </c>
      <c r="E50" s="26">
        <f t="shared" si="6"/>
        <v>20</v>
      </c>
      <c r="F50" s="26">
        <f t="shared" si="6"/>
        <v>5</v>
      </c>
      <c r="G50" s="26">
        <f t="shared" si="6"/>
        <v>0</v>
      </c>
      <c r="H50" s="26">
        <f t="shared" si="6"/>
        <v>0</v>
      </c>
      <c r="I50" s="26">
        <f t="shared" si="6"/>
        <v>20</v>
      </c>
      <c r="J50" s="26">
        <f t="shared" si="6"/>
        <v>0</v>
      </c>
      <c r="K50" s="26">
        <f t="shared" si="6"/>
        <v>0</v>
      </c>
      <c r="L50" s="26">
        <f t="shared" si="6"/>
        <v>0</v>
      </c>
      <c r="M50" s="26">
        <f t="shared" si="6"/>
        <v>65</v>
      </c>
      <c r="N50" s="26">
        <f t="shared" si="6"/>
        <v>0</v>
      </c>
      <c r="O50" s="26">
        <f t="shared" si="6"/>
        <v>0</v>
      </c>
      <c r="P50" s="26">
        <f t="shared" si="6"/>
        <v>0</v>
      </c>
      <c r="Q50" s="26">
        <f t="shared" si="6"/>
        <v>0</v>
      </c>
      <c r="R50" s="26">
        <f t="shared" si="6"/>
        <v>0</v>
      </c>
      <c r="S50" s="26">
        <f t="shared" si="6"/>
        <v>0</v>
      </c>
      <c r="T50" s="26">
        <f t="shared" si="6"/>
        <v>0</v>
      </c>
      <c r="U50" s="26">
        <f t="shared" si="6"/>
        <v>0</v>
      </c>
      <c r="V50" s="26">
        <f t="shared" si="6"/>
        <v>0</v>
      </c>
      <c r="W50" s="26">
        <f t="shared" si="6"/>
        <v>0</v>
      </c>
      <c r="X50" s="26">
        <f t="shared" si="6"/>
        <v>0</v>
      </c>
      <c r="Y50" s="8"/>
    </row>
    <row r="51" spans="1:25" x14ac:dyDescent="0.15">
      <c r="A51" s="27"/>
      <c r="B51" s="28" t="s">
        <v>74</v>
      </c>
      <c r="C51" s="29">
        <f>SUM(A50*C50)/1000</f>
        <v>7.0000000000000007E-2</v>
      </c>
      <c r="D51" s="29">
        <f>+(A50*D50)/1000</f>
        <v>0</v>
      </c>
      <c r="E51" s="29">
        <f>+(A50*E50)/1000</f>
        <v>0.02</v>
      </c>
      <c r="F51" s="29">
        <f>+(A50*F50)/1000</f>
        <v>5.0000000000000001E-3</v>
      </c>
      <c r="G51" s="29">
        <f>+(A50*G50)/1000</f>
        <v>0</v>
      </c>
      <c r="H51" s="29">
        <f>+(A50*H50)/1000</f>
        <v>0</v>
      </c>
      <c r="I51" s="29">
        <f>+(A50*I50)/1000</f>
        <v>0.02</v>
      </c>
      <c r="J51" s="29">
        <f>+(A50*J50)/1000</f>
        <v>0</v>
      </c>
      <c r="K51" s="29">
        <f>+(A50*K50)/1000</f>
        <v>0</v>
      </c>
      <c r="L51" s="29">
        <f>+(A50*L50)/1000</f>
        <v>0</v>
      </c>
      <c r="M51" s="29">
        <f>+(A50*M50)/1000</f>
        <v>6.5000000000000002E-2</v>
      </c>
      <c r="N51" s="29">
        <f>+(A50*N50)/1000</f>
        <v>0</v>
      </c>
      <c r="O51" s="29">
        <f>+(A50*O50)</f>
        <v>0</v>
      </c>
      <c r="P51" s="29">
        <f>+(A50*P50)/1000</f>
        <v>0</v>
      </c>
      <c r="Q51" s="29">
        <f>+(A50*Q50)/1000</f>
        <v>0</v>
      </c>
      <c r="R51" s="29">
        <f>+(A50*R50)/1000</f>
        <v>0</v>
      </c>
      <c r="S51" s="29">
        <f>+(A50*S50)/1000</f>
        <v>0</v>
      </c>
      <c r="T51" s="29">
        <f>+(A50*T50)/1000</f>
        <v>0</v>
      </c>
      <c r="U51" s="29">
        <f>+(A50*U50)/1000</f>
        <v>0</v>
      </c>
      <c r="V51" s="29">
        <f>+(A50*V50)/1000</f>
        <v>0</v>
      </c>
      <c r="W51" s="29">
        <f>+(A50*W50)/1000</f>
        <v>0</v>
      </c>
      <c r="X51" s="29">
        <f>+(A50*X50)/1000</f>
        <v>0</v>
      </c>
      <c r="Y51" s="8"/>
    </row>
    <row r="52" spans="1:25" x14ac:dyDescent="0.15">
      <c r="A52" s="24">
        <f>SUM(D35)</f>
        <v>1</v>
      </c>
      <c r="B52" s="28" t="s">
        <v>75</v>
      </c>
      <c r="C52" s="30">
        <f>SUM(C42:C45)</f>
        <v>60</v>
      </c>
      <c r="D52" s="30">
        <f t="shared" ref="D52:X52" si="7">SUM(D42:D45)</f>
        <v>18</v>
      </c>
      <c r="E52" s="30">
        <f t="shared" si="7"/>
        <v>15</v>
      </c>
      <c r="F52" s="30">
        <f t="shared" si="7"/>
        <v>0</v>
      </c>
      <c r="G52" s="30">
        <f t="shared" si="7"/>
        <v>50</v>
      </c>
      <c r="H52" s="30">
        <f t="shared" si="7"/>
        <v>40</v>
      </c>
      <c r="I52" s="30">
        <f t="shared" si="7"/>
        <v>0</v>
      </c>
      <c r="J52" s="30">
        <f t="shared" si="7"/>
        <v>3</v>
      </c>
      <c r="K52" s="30">
        <f t="shared" si="7"/>
        <v>40</v>
      </c>
      <c r="L52" s="30">
        <f t="shared" si="7"/>
        <v>50</v>
      </c>
      <c r="M52" s="30">
        <f t="shared" si="7"/>
        <v>0</v>
      </c>
      <c r="N52" s="30">
        <f t="shared" si="7"/>
        <v>0</v>
      </c>
      <c r="O52" s="30">
        <f t="shared" si="7"/>
        <v>0</v>
      </c>
      <c r="P52" s="30">
        <f t="shared" si="7"/>
        <v>0</v>
      </c>
      <c r="Q52" s="30">
        <f t="shared" si="7"/>
        <v>0</v>
      </c>
      <c r="R52" s="30">
        <f t="shared" si="7"/>
        <v>0</v>
      </c>
      <c r="S52" s="30">
        <f t="shared" si="7"/>
        <v>0</v>
      </c>
      <c r="T52" s="30">
        <f t="shared" si="7"/>
        <v>0</v>
      </c>
      <c r="U52" s="30">
        <f t="shared" si="7"/>
        <v>0</v>
      </c>
      <c r="V52" s="30">
        <f t="shared" si="7"/>
        <v>0</v>
      </c>
      <c r="W52" s="30">
        <f t="shared" si="7"/>
        <v>0</v>
      </c>
      <c r="X52" s="30">
        <f t="shared" si="7"/>
        <v>0</v>
      </c>
      <c r="Y52" s="8"/>
    </row>
    <row r="53" spans="1:25" ht="11.25" thickBot="1" x14ac:dyDescent="0.2">
      <c r="A53" s="31"/>
      <c r="B53" s="32" t="s">
        <v>76</v>
      </c>
      <c r="C53" s="33">
        <f>SUM(A52*C52)/1000</f>
        <v>0.06</v>
      </c>
      <c r="D53" s="33">
        <f>+(A52*D52)/1000</f>
        <v>1.7999999999999999E-2</v>
      </c>
      <c r="E53" s="33">
        <f>+(A52*E52)/1000</f>
        <v>1.4999999999999999E-2</v>
      </c>
      <c r="F53" s="33">
        <f>+(A52*F52)/1000</f>
        <v>0</v>
      </c>
      <c r="G53" s="33">
        <f>+(A52*G52)/1000</f>
        <v>0.05</v>
      </c>
      <c r="H53" s="33">
        <f>+(A52*H52)/1000</f>
        <v>0.04</v>
      </c>
      <c r="I53" s="33">
        <f>+(A52*I52)/1000</f>
        <v>0</v>
      </c>
      <c r="J53" s="33">
        <f>+(A52*J52)/1000</f>
        <v>3.0000000000000001E-3</v>
      </c>
      <c r="K53" s="33">
        <f>+(A52*K52)/1000</f>
        <v>0.04</v>
      </c>
      <c r="L53" s="33">
        <f>+(A52*L52)/1000</f>
        <v>0.05</v>
      </c>
      <c r="M53" s="33">
        <f>+(A52*M52)/1000</f>
        <v>0</v>
      </c>
      <c r="N53" s="33">
        <f>+(A52*N52)/1000</f>
        <v>0</v>
      </c>
      <c r="O53" s="33">
        <f>+(A52*O52)/1000</f>
        <v>0</v>
      </c>
      <c r="P53" s="33">
        <f>+(A52*P52)/1000</f>
        <v>0</v>
      </c>
      <c r="Q53" s="33">
        <f>+(A52*Q52)/1000</f>
        <v>0</v>
      </c>
      <c r="R53" s="33">
        <f>+(A52*R52)/1000</f>
        <v>0</v>
      </c>
      <c r="S53" s="33">
        <f>+(A52*S52)/1000</f>
        <v>0</v>
      </c>
      <c r="T53" s="33">
        <f>+(A52*T52)/1000</f>
        <v>0</v>
      </c>
      <c r="U53" s="33">
        <f>+(A52*U52)/1000</f>
        <v>0</v>
      </c>
      <c r="V53" s="34">
        <f>+(A52*V52)/1000</f>
        <v>0</v>
      </c>
      <c r="W53" s="34">
        <f>+(A52*W52)/1000</f>
        <v>0</v>
      </c>
      <c r="X53" s="34">
        <f>+(A52*X52)/1000</f>
        <v>0</v>
      </c>
      <c r="Y53" s="8"/>
    </row>
    <row r="54" spans="1:25" x14ac:dyDescent="0.15">
      <c r="A54" s="106" t="s">
        <v>39</v>
      </c>
      <c r="B54" s="107"/>
      <c r="C54" s="35">
        <f>+C53+C51</f>
        <v>0.13</v>
      </c>
      <c r="D54" s="35">
        <f t="shared" ref="D54:X54" si="8">+D53+D51</f>
        <v>1.7999999999999999E-2</v>
      </c>
      <c r="E54" s="35">
        <f t="shared" si="8"/>
        <v>3.5000000000000003E-2</v>
      </c>
      <c r="F54" s="35">
        <f t="shared" si="8"/>
        <v>5.0000000000000001E-3</v>
      </c>
      <c r="G54" s="35">
        <f t="shared" si="8"/>
        <v>0.05</v>
      </c>
      <c r="H54" s="35">
        <f t="shared" si="8"/>
        <v>0.04</v>
      </c>
      <c r="I54" s="35">
        <f t="shared" si="8"/>
        <v>0.02</v>
      </c>
      <c r="J54" s="35">
        <f t="shared" si="8"/>
        <v>3.0000000000000001E-3</v>
      </c>
      <c r="K54" s="35">
        <f t="shared" si="8"/>
        <v>0.04</v>
      </c>
      <c r="L54" s="35">
        <f t="shared" si="8"/>
        <v>0.05</v>
      </c>
      <c r="M54" s="35">
        <f t="shared" si="8"/>
        <v>6.5000000000000002E-2</v>
      </c>
      <c r="N54" s="35">
        <f t="shared" si="8"/>
        <v>0</v>
      </c>
      <c r="O54" s="35">
        <f t="shared" si="8"/>
        <v>0</v>
      </c>
      <c r="P54" s="35">
        <f t="shared" si="8"/>
        <v>0</v>
      </c>
      <c r="Q54" s="35">
        <f t="shared" si="8"/>
        <v>0</v>
      </c>
      <c r="R54" s="35">
        <f t="shared" si="8"/>
        <v>0</v>
      </c>
      <c r="S54" s="35">
        <f t="shared" si="8"/>
        <v>0</v>
      </c>
      <c r="T54" s="35">
        <f t="shared" si="8"/>
        <v>0</v>
      </c>
      <c r="U54" s="35">
        <f t="shared" si="8"/>
        <v>0</v>
      </c>
      <c r="V54" s="36">
        <f t="shared" si="8"/>
        <v>0</v>
      </c>
      <c r="W54" s="36">
        <f t="shared" si="8"/>
        <v>0</v>
      </c>
      <c r="X54" s="36">
        <f t="shared" si="8"/>
        <v>0</v>
      </c>
      <c r="Y54" s="8"/>
    </row>
    <row r="55" spans="1:25" x14ac:dyDescent="0.15">
      <c r="A55" s="99" t="s">
        <v>40</v>
      </c>
      <c r="B55" s="101"/>
      <c r="C55" s="37">
        <v>285</v>
      </c>
      <c r="D55" s="37">
        <v>830</v>
      </c>
      <c r="E55" s="37">
        <v>1544</v>
      </c>
      <c r="F55" s="37">
        <v>3000</v>
      </c>
      <c r="G55" s="37">
        <v>194</v>
      </c>
      <c r="H55" s="37">
        <v>198</v>
      </c>
      <c r="I55" s="37">
        <v>700</v>
      </c>
      <c r="J55" s="37">
        <v>147</v>
      </c>
      <c r="K55" s="37">
        <v>1400</v>
      </c>
      <c r="L55" s="37">
        <v>403</v>
      </c>
      <c r="M55" s="37">
        <v>297</v>
      </c>
      <c r="N55" s="37"/>
      <c r="O55" s="37"/>
      <c r="P55" s="37"/>
      <c r="Q55" s="37"/>
      <c r="R55" s="37"/>
      <c r="S55" s="37"/>
      <c r="T55" s="37"/>
      <c r="U55" s="37"/>
      <c r="V55" s="38"/>
      <c r="W55" s="38"/>
      <c r="X55" s="38"/>
      <c r="Y55" s="8"/>
    </row>
    <row r="56" spans="1:25" x14ac:dyDescent="0.15">
      <c r="A56" s="40">
        <f>SUM(A50)</f>
        <v>1</v>
      </c>
      <c r="B56" s="41" t="s">
        <v>41</v>
      </c>
      <c r="C56" s="42">
        <f>SUM(C51*C55)</f>
        <v>19.950000000000003</v>
      </c>
      <c r="D56" s="42">
        <f>SUM(D51*D55)</f>
        <v>0</v>
      </c>
      <c r="E56" s="42">
        <f t="shared" ref="E56:X56" si="9">SUM(E51*E55)</f>
        <v>30.88</v>
      </c>
      <c r="F56" s="42">
        <f t="shared" si="9"/>
        <v>15</v>
      </c>
      <c r="G56" s="42">
        <f t="shared" si="9"/>
        <v>0</v>
      </c>
      <c r="H56" s="42">
        <f t="shared" si="9"/>
        <v>0</v>
      </c>
      <c r="I56" s="42">
        <f t="shared" si="9"/>
        <v>14</v>
      </c>
      <c r="J56" s="42">
        <f t="shared" si="9"/>
        <v>0</v>
      </c>
      <c r="K56" s="42">
        <f t="shared" si="9"/>
        <v>0</v>
      </c>
      <c r="L56" s="42">
        <f t="shared" si="9"/>
        <v>0</v>
      </c>
      <c r="M56" s="42">
        <f t="shared" si="9"/>
        <v>19.305</v>
      </c>
      <c r="N56" s="42">
        <f t="shared" si="9"/>
        <v>0</v>
      </c>
      <c r="O56" s="42">
        <f t="shared" si="9"/>
        <v>0</v>
      </c>
      <c r="P56" s="42">
        <f t="shared" si="9"/>
        <v>0</v>
      </c>
      <c r="Q56" s="42">
        <f t="shared" si="9"/>
        <v>0</v>
      </c>
      <c r="R56" s="42">
        <f t="shared" si="9"/>
        <v>0</v>
      </c>
      <c r="S56" s="42">
        <f t="shared" si="9"/>
        <v>0</v>
      </c>
      <c r="T56" s="42">
        <f t="shared" si="9"/>
        <v>0</v>
      </c>
      <c r="U56" s="42">
        <f t="shared" si="9"/>
        <v>0</v>
      </c>
      <c r="V56" s="42">
        <f t="shared" si="9"/>
        <v>0</v>
      </c>
      <c r="W56" s="42">
        <f t="shared" si="9"/>
        <v>0</v>
      </c>
      <c r="X56" s="42">
        <f t="shared" si="9"/>
        <v>0</v>
      </c>
      <c r="Y56" s="43">
        <f>SUM(C56:X56)</f>
        <v>99.134999999999991</v>
      </c>
    </row>
    <row r="57" spans="1:25" x14ac:dyDescent="0.15">
      <c r="A57" s="40">
        <f>SUM(A52)</f>
        <v>1</v>
      </c>
      <c r="B57" s="41" t="s">
        <v>41</v>
      </c>
      <c r="C57" s="42">
        <f>SUM(C53*C55)</f>
        <v>17.099999999999998</v>
      </c>
      <c r="D57" s="42">
        <f>SUM(D53*D55)</f>
        <v>14.94</v>
      </c>
      <c r="E57" s="42">
        <f t="shared" ref="E57:X57" si="10">SUM(E53*E55)</f>
        <v>23.16</v>
      </c>
      <c r="F57" s="42">
        <f t="shared" si="10"/>
        <v>0</v>
      </c>
      <c r="G57" s="42">
        <f t="shared" si="10"/>
        <v>9.7000000000000011</v>
      </c>
      <c r="H57" s="42">
        <f t="shared" si="10"/>
        <v>7.92</v>
      </c>
      <c r="I57" s="42">
        <f t="shared" si="10"/>
        <v>0</v>
      </c>
      <c r="J57" s="42">
        <f t="shared" si="10"/>
        <v>0.441</v>
      </c>
      <c r="K57" s="42">
        <f t="shared" si="10"/>
        <v>56</v>
      </c>
      <c r="L57" s="42">
        <f t="shared" si="10"/>
        <v>20.150000000000002</v>
      </c>
      <c r="M57" s="42">
        <f t="shared" si="10"/>
        <v>0</v>
      </c>
      <c r="N57" s="42">
        <f t="shared" si="10"/>
        <v>0</v>
      </c>
      <c r="O57" s="42">
        <f t="shared" si="10"/>
        <v>0</v>
      </c>
      <c r="P57" s="42">
        <f t="shared" si="10"/>
        <v>0</v>
      </c>
      <c r="Q57" s="42">
        <f t="shared" si="10"/>
        <v>0</v>
      </c>
      <c r="R57" s="42">
        <f t="shared" si="10"/>
        <v>0</v>
      </c>
      <c r="S57" s="42">
        <f t="shared" si="10"/>
        <v>0</v>
      </c>
      <c r="T57" s="42">
        <f t="shared" si="10"/>
        <v>0</v>
      </c>
      <c r="U57" s="42">
        <f t="shared" si="10"/>
        <v>0</v>
      </c>
      <c r="V57" s="42">
        <f t="shared" si="10"/>
        <v>0</v>
      </c>
      <c r="W57" s="42">
        <f t="shared" si="10"/>
        <v>0</v>
      </c>
      <c r="X57" s="42">
        <f t="shared" si="10"/>
        <v>0</v>
      </c>
      <c r="Y57" s="43">
        <f>SUM(C57:X57)</f>
        <v>149.41100000000003</v>
      </c>
    </row>
    <row r="58" spans="1:25" x14ac:dyDescent="0.15">
      <c r="A58" s="108" t="s">
        <v>42</v>
      </c>
      <c r="B58" s="109"/>
      <c r="C58" s="44">
        <f>SUM(C56:C57)</f>
        <v>37.049999999999997</v>
      </c>
      <c r="D58" s="44">
        <f t="shared" ref="D58:X58" si="11">+D54*D55</f>
        <v>14.94</v>
      </c>
      <c r="E58" s="44">
        <f t="shared" si="11"/>
        <v>54.040000000000006</v>
      </c>
      <c r="F58" s="44">
        <f t="shared" si="11"/>
        <v>15</v>
      </c>
      <c r="G58" s="44">
        <f t="shared" si="11"/>
        <v>9.7000000000000011</v>
      </c>
      <c r="H58" s="44">
        <f t="shared" si="11"/>
        <v>7.92</v>
      </c>
      <c r="I58" s="44">
        <f t="shared" si="11"/>
        <v>14</v>
      </c>
      <c r="J58" s="44">
        <f t="shared" si="11"/>
        <v>0.441</v>
      </c>
      <c r="K58" s="44">
        <f t="shared" si="11"/>
        <v>56</v>
      </c>
      <c r="L58" s="44">
        <f t="shared" si="11"/>
        <v>20.150000000000002</v>
      </c>
      <c r="M58" s="44">
        <f t="shared" si="11"/>
        <v>19.305</v>
      </c>
      <c r="N58" s="44">
        <f t="shared" si="11"/>
        <v>0</v>
      </c>
      <c r="O58" s="44">
        <f t="shared" si="11"/>
        <v>0</v>
      </c>
      <c r="P58" s="44">
        <f t="shared" si="11"/>
        <v>0</v>
      </c>
      <c r="Q58" s="44">
        <f t="shared" si="11"/>
        <v>0</v>
      </c>
      <c r="R58" s="44">
        <f t="shared" si="11"/>
        <v>0</v>
      </c>
      <c r="S58" s="44">
        <f t="shared" si="11"/>
        <v>0</v>
      </c>
      <c r="T58" s="44">
        <f t="shared" si="11"/>
        <v>0</v>
      </c>
      <c r="U58" s="44">
        <f t="shared" si="11"/>
        <v>0</v>
      </c>
      <c r="V58" s="58">
        <f t="shared" si="11"/>
        <v>0</v>
      </c>
      <c r="W58" s="58">
        <f t="shared" si="11"/>
        <v>0</v>
      </c>
      <c r="X58" s="58">
        <f t="shared" si="11"/>
        <v>0</v>
      </c>
      <c r="Y58" s="43">
        <f>SUM(C58:X58)</f>
        <v>248.54599999999999</v>
      </c>
    </row>
    <row r="59" spans="1:25" x14ac:dyDescent="0.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x14ac:dyDescent="0.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6"/>
    </row>
    <row r="61" spans="1:25" x14ac:dyDescent="0.15">
      <c r="A61" s="110" t="s">
        <v>43</v>
      </c>
      <c r="B61" s="110"/>
      <c r="C61" s="49"/>
      <c r="H61" s="110" t="s">
        <v>44</v>
      </c>
      <c r="I61" s="110"/>
      <c r="J61" s="110"/>
      <c r="K61" s="110"/>
      <c r="P61" s="110" t="s">
        <v>45</v>
      </c>
      <c r="Q61" s="110"/>
      <c r="R61" s="110"/>
      <c r="S61" s="110"/>
    </row>
  </sheetData>
  <mergeCells count="30">
    <mergeCell ref="B3:J3"/>
    <mergeCell ref="M3:Q3"/>
    <mergeCell ref="R3:V3"/>
    <mergeCell ref="P4:S4"/>
    <mergeCell ref="A5:B6"/>
    <mergeCell ref="C5:V5"/>
    <mergeCell ref="A30:B30"/>
    <mergeCell ref="H30:K30"/>
    <mergeCell ref="P30:S30"/>
    <mergeCell ref="A7:A10"/>
    <mergeCell ref="A11:A14"/>
    <mergeCell ref="A15:A18"/>
    <mergeCell ref="A23:B23"/>
    <mergeCell ref="A24:B24"/>
    <mergeCell ref="A27:B27"/>
    <mergeCell ref="B34:J34"/>
    <mergeCell ref="M34:Q34"/>
    <mergeCell ref="R34:V34"/>
    <mergeCell ref="P35:S35"/>
    <mergeCell ref="A36:B37"/>
    <mergeCell ref="C36:V36"/>
    <mergeCell ref="A58:B58"/>
    <mergeCell ref="A61:B61"/>
    <mergeCell ref="H61:K61"/>
    <mergeCell ref="P61:S61"/>
    <mergeCell ref="A38:A41"/>
    <mergeCell ref="A42:A45"/>
    <mergeCell ref="A46:A49"/>
    <mergeCell ref="A54:B54"/>
    <mergeCell ref="A55:B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0"/>
  <sheetViews>
    <sheetView workbookViewId="0">
      <selection activeCell="B44" sqref="B44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4.8554687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3" spans="1:25" x14ac:dyDescent="0.15">
      <c r="B3" s="92" t="s">
        <v>0</v>
      </c>
      <c r="C3" s="92"/>
      <c r="D3" s="92"/>
      <c r="E3" s="92"/>
      <c r="F3" s="92"/>
      <c r="G3" s="92"/>
      <c r="H3" s="92"/>
      <c r="I3" s="92"/>
      <c r="J3" s="92"/>
      <c r="L3" s="2"/>
      <c r="M3" s="93" t="s">
        <v>142</v>
      </c>
      <c r="N3" s="93"/>
      <c r="O3" s="93"/>
      <c r="P3" s="93"/>
      <c r="Q3" s="93"/>
      <c r="R3" s="93" t="s">
        <v>2</v>
      </c>
      <c r="S3" s="93"/>
      <c r="T3" s="93"/>
      <c r="U3" s="93"/>
      <c r="V3" s="93"/>
    </row>
    <row r="4" spans="1:25" x14ac:dyDescent="0.15">
      <c r="B4" s="3" t="s">
        <v>3</v>
      </c>
      <c r="C4" s="4">
        <v>1</v>
      </c>
      <c r="D4" s="4">
        <v>1</v>
      </c>
      <c r="E4" s="5"/>
      <c r="F4" s="5"/>
      <c r="G4" s="5"/>
      <c r="H4" s="5"/>
      <c r="I4" s="5"/>
      <c r="J4" s="5"/>
      <c r="P4" s="94">
        <v>44806</v>
      </c>
      <c r="Q4" s="94"/>
      <c r="R4" s="94"/>
      <c r="S4" s="94"/>
      <c r="T4" s="5"/>
      <c r="U4" s="5"/>
      <c r="V4" s="5"/>
    </row>
    <row r="5" spans="1:25" x14ac:dyDescent="0.15">
      <c r="A5" s="95"/>
      <c r="B5" s="96"/>
      <c r="C5" s="99" t="s">
        <v>4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1"/>
      <c r="W5" s="7"/>
      <c r="X5" s="7"/>
      <c r="Y5" s="8"/>
    </row>
    <row r="6" spans="1:25" ht="50.25" thickBot="1" x14ac:dyDescent="0.2">
      <c r="A6" s="97"/>
      <c r="B6" s="98"/>
      <c r="C6" s="9" t="s">
        <v>5</v>
      </c>
      <c r="D6" s="10" t="s">
        <v>6</v>
      </c>
      <c r="E6" s="11" t="s">
        <v>8</v>
      </c>
      <c r="F6" s="11" t="s">
        <v>7</v>
      </c>
      <c r="G6" s="11" t="s">
        <v>46</v>
      </c>
      <c r="H6" s="11" t="s">
        <v>17</v>
      </c>
      <c r="I6" s="12" t="s">
        <v>111</v>
      </c>
      <c r="J6" s="11" t="s">
        <v>23</v>
      </c>
      <c r="K6" s="11" t="s">
        <v>20</v>
      </c>
      <c r="L6" s="11" t="s">
        <v>12</v>
      </c>
      <c r="M6" s="11" t="s">
        <v>15</v>
      </c>
      <c r="N6" s="12" t="s">
        <v>85</v>
      </c>
      <c r="O6" s="11" t="s">
        <v>86</v>
      </c>
      <c r="P6" s="11" t="s">
        <v>11</v>
      </c>
      <c r="Q6" s="11" t="s">
        <v>51</v>
      </c>
      <c r="R6" s="11" t="s">
        <v>22</v>
      </c>
      <c r="S6" s="11" t="s">
        <v>21</v>
      </c>
      <c r="T6" s="11" t="s">
        <v>47</v>
      </c>
      <c r="U6" s="12" t="s">
        <v>50</v>
      </c>
      <c r="V6" s="13" t="s">
        <v>19</v>
      </c>
      <c r="W6" s="10" t="s">
        <v>16</v>
      </c>
      <c r="X6" s="10"/>
      <c r="Y6" s="8"/>
    </row>
    <row r="7" spans="1:25" x14ac:dyDescent="0.15">
      <c r="A7" s="102" t="s">
        <v>25</v>
      </c>
      <c r="B7" s="14" t="s">
        <v>66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>
        <v>80</v>
      </c>
      <c r="S7" s="15">
        <v>80</v>
      </c>
      <c r="T7" s="15"/>
      <c r="U7" s="15"/>
      <c r="V7" s="16"/>
      <c r="W7" s="16"/>
      <c r="X7" s="16"/>
      <c r="Y7" s="8"/>
    </row>
    <row r="8" spans="1:25" x14ac:dyDescent="0.15">
      <c r="A8" s="103"/>
      <c r="B8" s="17" t="s">
        <v>7</v>
      </c>
      <c r="C8" s="18"/>
      <c r="D8" s="18"/>
      <c r="E8" s="18"/>
      <c r="F8" s="18">
        <v>7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v>20</v>
      </c>
      <c r="V8" s="19"/>
      <c r="W8" s="19"/>
      <c r="X8" s="19"/>
      <c r="Y8" s="8"/>
    </row>
    <row r="9" spans="1:25" x14ac:dyDescent="0.15">
      <c r="A9" s="103"/>
      <c r="B9" s="17" t="s">
        <v>54</v>
      </c>
      <c r="C9" s="18"/>
      <c r="D9" s="18"/>
      <c r="E9" s="18">
        <v>5</v>
      </c>
      <c r="F9" s="18"/>
      <c r="G9" s="18">
        <v>0.1</v>
      </c>
      <c r="H9" s="18"/>
      <c r="I9" s="18"/>
      <c r="J9" s="18"/>
      <c r="K9" s="18"/>
      <c r="L9" s="18"/>
      <c r="M9" s="18"/>
      <c r="N9" s="18"/>
      <c r="O9" s="18"/>
      <c r="P9" s="18"/>
      <c r="Q9" s="18">
        <v>18</v>
      </c>
      <c r="R9" s="18"/>
      <c r="S9" s="18"/>
      <c r="T9" s="18">
        <v>28</v>
      </c>
      <c r="U9" s="18"/>
      <c r="V9" s="19">
        <v>25</v>
      </c>
      <c r="W9" s="19"/>
      <c r="X9" s="19"/>
      <c r="Y9" s="8"/>
    </row>
    <row r="10" spans="1:25" ht="11.25" thickBot="1" x14ac:dyDescent="0.2">
      <c r="A10" s="104"/>
      <c r="B10" s="20" t="s">
        <v>57</v>
      </c>
      <c r="C10" s="21">
        <v>40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2"/>
      <c r="W10" s="22"/>
      <c r="X10" s="22"/>
      <c r="Y10" s="8"/>
    </row>
    <row r="11" spans="1:25" x14ac:dyDescent="0.15">
      <c r="A11" s="102" t="s">
        <v>27</v>
      </c>
      <c r="B11" s="14" t="s">
        <v>87</v>
      </c>
      <c r="C11" s="15"/>
      <c r="D11" s="15"/>
      <c r="E11" s="15"/>
      <c r="F11" s="15"/>
      <c r="G11" s="15"/>
      <c r="H11" s="15">
        <v>60</v>
      </c>
      <c r="I11" s="15"/>
      <c r="J11" s="15"/>
      <c r="K11" s="15"/>
      <c r="L11" s="15"/>
      <c r="M11" s="15">
        <v>50</v>
      </c>
      <c r="N11" s="15"/>
      <c r="O11" s="15"/>
      <c r="P11" s="15"/>
      <c r="Q11" s="15"/>
      <c r="R11" s="15"/>
      <c r="S11" s="15"/>
      <c r="T11" s="15"/>
      <c r="U11" s="15"/>
      <c r="V11" s="16"/>
      <c r="W11" s="16"/>
      <c r="X11" s="16"/>
      <c r="Y11" s="8"/>
    </row>
    <row r="12" spans="1:25" x14ac:dyDescent="0.15">
      <c r="A12" s="103"/>
      <c r="B12" s="23" t="s">
        <v>134</v>
      </c>
      <c r="C12" s="18"/>
      <c r="D12" s="18">
        <v>9</v>
      </c>
      <c r="E12" s="18"/>
      <c r="F12" s="18"/>
      <c r="G12" s="18"/>
      <c r="H12" s="18"/>
      <c r="I12" s="18">
        <v>70</v>
      </c>
      <c r="J12" s="18">
        <v>7</v>
      </c>
      <c r="K12" s="18">
        <v>5</v>
      </c>
      <c r="L12" s="18">
        <v>10</v>
      </c>
      <c r="M12" s="18">
        <v>5</v>
      </c>
      <c r="N12" s="18"/>
      <c r="O12" s="18"/>
      <c r="P12" s="18">
        <v>150</v>
      </c>
      <c r="Q12" s="18"/>
      <c r="R12" s="18"/>
      <c r="S12" s="18"/>
      <c r="T12" s="18"/>
      <c r="U12" s="18"/>
      <c r="V12" s="19"/>
      <c r="W12" s="19">
        <v>3</v>
      </c>
      <c r="X12" s="19"/>
      <c r="Y12" s="8"/>
    </row>
    <row r="13" spans="1:25" x14ac:dyDescent="0.15">
      <c r="A13" s="103"/>
      <c r="B13" s="23" t="s">
        <v>7</v>
      </c>
      <c r="C13" s="18"/>
      <c r="D13" s="18"/>
      <c r="E13" s="18"/>
      <c r="F13" s="18">
        <v>7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/>
      <c r="W13" s="19"/>
      <c r="X13" s="19"/>
      <c r="Y13" s="8"/>
    </row>
    <row r="14" spans="1:25" ht="11.25" thickBot="1" x14ac:dyDescent="0.2">
      <c r="A14" s="104"/>
      <c r="B14" s="20" t="s">
        <v>5</v>
      </c>
      <c r="C14" s="21">
        <v>40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2"/>
      <c r="X14" s="22"/>
      <c r="Y14" s="8"/>
    </row>
    <row r="15" spans="1:25" x14ac:dyDescent="0.15">
      <c r="A15" s="102" t="s">
        <v>31</v>
      </c>
      <c r="B15" s="14" t="s">
        <v>58</v>
      </c>
      <c r="C15" s="15"/>
      <c r="D15" s="15"/>
      <c r="E15" s="15"/>
      <c r="F15" s="15"/>
      <c r="G15" s="15"/>
      <c r="H15" s="15">
        <v>40</v>
      </c>
      <c r="I15" s="15"/>
      <c r="J15" s="15"/>
      <c r="K15" s="15"/>
      <c r="L15" s="15"/>
      <c r="M15" s="15">
        <v>20</v>
      </c>
      <c r="N15" s="15"/>
      <c r="O15" s="15"/>
      <c r="P15" s="15"/>
      <c r="Q15" s="15"/>
      <c r="R15" s="15"/>
      <c r="S15" s="15"/>
      <c r="T15" s="15"/>
      <c r="U15" s="15"/>
      <c r="V15" s="16"/>
      <c r="W15" s="16">
        <v>5</v>
      </c>
      <c r="X15" s="16"/>
      <c r="Y15" s="8"/>
    </row>
    <row r="16" spans="1:25" x14ac:dyDescent="0.15">
      <c r="A16" s="103"/>
      <c r="B16" s="17" t="s">
        <v>88</v>
      </c>
      <c r="C16" s="18"/>
      <c r="D16" s="18"/>
      <c r="E16" s="18">
        <v>12</v>
      </c>
      <c r="F16" s="18"/>
      <c r="G16" s="18"/>
      <c r="H16" s="18"/>
      <c r="I16" s="18"/>
      <c r="J16" s="18"/>
      <c r="K16" s="18"/>
      <c r="L16" s="18"/>
      <c r="M16" s="18"/>
      <c r="N16" s="18">
        <v>20</v>
      </c>
      <c r="O16" s="18">
        <v>25</v>
      </c>
      <c r="P16" s="18"/>
      <c r="Q16" s="18"/>
      <c r="R16" s="18"/>
      <c r="S16" s="18"/>
      <c r="T16" s="18"/>
      <c r="U16" s="18"/>
      <c r="V16" s="19"/>
      <c r="W16" s="19"/>
      <c r="X16" s="19"/>
      <c r="Y16" s="8"/>
    </row>
    <row r="17" spans="1:27" x14ac:dyDescent="0.15">
      <c r="A17" s="103"/>
      <c r="B17" s="17" t="s">
        <v>5</v>
      </c>
      <c r="C17" s="18">
        <v>30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9"/>
      <c r="X17" s="19"/>
      <c r="Y17" s="8"/>
    </row>
    <row r="18" spans="1:27" ht="11.25" thickBot="1" x14ac:dyDescent="0.2">
      <c r="A18" s="105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8"/>
    </row>
    <row r="19" spans="1:27" ht="11.25" thickBot="1" x14ac:dyDescent="0.2">
      <c r="A19" s="24">
        <f>SUM(C4)</f>
        <v>1</v>
      </c>
      <c r="B19" s="25" t="s">
        <v>35</v>
      </c>
      <c r="C19" s="26">
        <f t="shared" ref="C19:X19" si="0">SUM(C7:C14)</f>
        <v>80</v>
      </c>
      <c r="D19" s="26">
        <f t="shared" si="0"/>
        <v>9</v>
      </c>
      <c r="E19" s="26">
        <f t="shared" si="0"/>
        <v>5</v>
      </c>
      <c r="F19" s="26">
        <f t="shared" si="0"/>
        <v>14</v>
      </c>
      <c r="G19" s="26">
        <f t="shared" si="0"/>
        <v>0.1</v>
      </c>
      <c r="H19" s="26">
        <f t="shared" si="0"/>
        <v>60</v>
      </c>
      <c r="I19" s="26">
        <f t="shared" si="0"/>
        <v>70</v>
      </c>
      <c r="J19" s="26">
        <f t="shared" si="0"/>
        <v>7</v>
      </c>
      <c r="K19" s="26">
        <f t="shared" si="0"/>
        <v>5</v>
      </c>
      <c r="L19" s="26">
        <f t="shared" si="0"/>
        <v>10</v>
      </c>
      <c r="M19" s="26">
        <f t="shared" si="0"/>
        <v>55</v>
      </c>
      <c r="N19" s="26">
        <f t="shared" si="0"/>
        <v>0</v>
      </c>
      <c r="O19" s="26">
        <f t="shared" si="0"/>
        <v>0</v>
      </c>
      <c r="P19" s="26">
        <f t="shared" si="0"/>
        <v>150</v>
      </c>
      <c r="Q19" s="26">
        <f t="shared" si="0"/>
        <v>18</v>
      </c>
      <c r="R19" s="26">
        <f t="shared" si="0"/>
        <v>80</v>
      </c>
      <c r="S19" s="26">
        <f t="shared" si="0"/>
        <v>80</v>
      </c>
      <c r="T19" s="26">
        <f t="shared" si="0"/>
        <v>28</v>
      </c>
      <c r="U19" s="26">
        <f t="shared" si="0"/>
        <v>20</v>
      </c>
      <c r="V19" s="26">
        <f t="shared" si="0"/>
        <v>25</v>
      </c>
      <c r="W19" s="26">
        <f t="shared" si="0"/>
        <v>3</v>
      </c>
      <c r="X19" s="26">
        <f t="shared" si="0"/>
        <v>0</v>
      </c>
      <c r="Y19" s="8"/>
    </row>
    <row r="20" spans="1:27" x14ac:dyDescent="0.15">
      <c r="A20" s="27"/>
      <c r="B20" s="28" t="s">
        <v>36</v>
      </c>
      <c r="C20" s="29">
        <f>SUM(A19*C19)/1000</f>
        <v>0.08</v>
      </c>
      <c r="D20" s="29">
        <f>+(A19*D19)/1000</f>
        <v>8.9999999999999993E-3</v>
      </c>
      <c r="E20" s="29">
        <f>+(A19*E19)/1000</f>
        <v>5.0000000000000001E-3</v>
      </c>
      <c r="F20" s="29">
        <f>+(A19*F19)/1000</f>
        <v>1.4E-2</v>
      </c>
      <c r="G20" s="29">
        <f>+(A19*G19)</f>
        <v>0.1</v>
      </c>
      <c r="H20" s="29">
        <f>+(A19*H19)/1000</f>
        <v>0.06</v>
      </c>
      <c r="I20" s="29">
        <f>+(A19*I19)/1000</f>
        <v>7.0000000000000007E-2</v>
      </c>
      <c r="J20" s="29">
        <f>+(A19*J19)/1000</f>
        <v>7.0000000000000001E-3</v>
      </c>
      <c r="K20" s="29">
        <f>+(A19*K19)/1000</f>
        <v>5.0000000000000001E-3</v>
      </c>
      <c r="L20" s="29">
        <f>+(A19*L19)/1000</f>
        <v>0.01</v>
      </c>
      <c r="M20" s="29">
        <f>+(A19*M19)/1000</f>
        <v>5.5E-2</v>
      </c>
      <c r="N20" s="29">
        <f>+(A19*N19)/1000</f>
        <v>0</v>
      </c>
      <c r="O20" s="29">
        <f>+(A19*O19)/1000</f>
        <v>0</v>
      </c>
      <c r="P20" s="29">
        <f>+(A19*P19)/1000</f>
        <v>0.15</v>
      </c>
      <c r="Q20" s="29">
        <f>+(A19*Q19)/1000</f>
        <v>1.7999999999999999E-2</v>
      </c>
      <c r="R20" s="29">
        <f>+(A19*R19)/1000</f>
        <v>0.08</v>
      </c>
      <c r="S20" s="29">
        <f>+(A19*S19)/1000</f>
        <v>0.08</v>
      </c>
      <c r="T20" s="29">
        <f>+(A19*T19)/1000</f>
        <v>2.8000000000000001E-2</v>
      </c>
      <c r="U20" s="29">
        <f>+(A19*U19)/1000</f>
        <v>0.02</v>
      </c>
      <c r="V20" s="29">
        <f>+(A19*V19)/1000</f>
        <v>2.5000000000000001E-2</v>
      </c>
      <c r="W20" s="29">
        <f>+(A19*W19)/1000</f>
        <v>3.0000000000000001E-3</v>
      </c>
      <c r="X20" s="29">
        <f>+(A19*X19)/1000</f>
        <v>0</v>
      </c>
      <c r="Y20" s="8"/>
    </row>
    <row r="21" spans="1:27" x14ac:dyDescent="0.15">
      <c r="A21" s="24">
        <f>SUM(D4)</f>
        <v>1</v>
      </c>
      <c r="B21" s="28" t="s">
        <v>37</v>
      </c>
      <c r="C21" s="30">
        <f t="shared" ref="C21:X21" si="1">SUM(C15:C18)</f>
        <v>30</v>
      </c>
      <c r="D21" s="30">
        <f t="shared" si="1"/>
        <v>0</v>
      </c>
      <c r="E21" s="30">
        <f t="shared" si="1"/>
        <v>12</v>
      </c>
      <c r="F21" s="30">
        <f t="shared" si="1"/>
        <v>0</v>
      </c>
      <c r="G21" s="30">
        <f t="shared" si="1"/>
        <v>0</v>
      </c>
      <c r="H21" s="30">
        <f t="shared" si="1"/>
        <v>40</v>
      </c>
      <c r="I21" s="30">
        <f t="shared" si="1"/>
        <v>0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20</v>
      </c>
      <c r="N21" s="30">
        <f t="shared" si="1"/>
        <v>20</v>
      </c>
      <c r="O21" s="30">
        <f t="shared" si="1"/>
        <v>25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5</v>
      </c>
      <c r="X21" s="30">
        <f t="shared" si="1"/>
        <v>0</v>
      </c>
      <c r="Y21" s="8"/>
    </row>
    <row r="22" spans="1:27" ht="11.25" thickBot="1" x14ac:dyDescent="0.2">
      <c r="A22" s="31"/>
      <c r="B22" s="32" t="s">
        <v>89</v>
      </c>
      <c r="C22" s="33">
        <f>SUM(A21*C21)/1000</f>
        <v>0.03</v>
      </c>
      <c r="D22" s="33">
        <f>+(A21*D21)/1000</f>
        <v>0</v>
      </c>
      <c r="E22" s="33">
        <f>+(A21*E21)/1000</f>
        <v>1.2E-2</v>
      </c>
      <c r="F22" s="33">
        <f>+(A21*F21)/1000</f>
        <v>0</v>
      </c>
      <c r="G22" s="33">
        <f>+(A21*G21)/1000</f>
        <v>0</v>
      </c>
      <c r="H22" s="33">
        <f>+(A21*H21)/1000</f>
        <v>0.04</v>
      </c>
      <c r="I22" s="33">
        <f>+(A21*I21)/1000</f>
        <v>0</v>
      </c>
      <c r="J22" s="33">
        <f>+(A21*J21)/1000</f>
        <v>0</v>
      </c>
      <c r="K22" s="33">
        <f>+(A21*K21)/1000</f>
        <v>0</v>
      </c>
      <c r="L22" s="33">
        <f>+(A21*L21)/1000</f>
        <v>0</v>
      </c>
      <c r="M22" s="33">
        <f>+(A21*M21)/1000</f>
        <v>0.02</v>
      </c>
      <c r="N22" s="33">
        <f>+(A21*N21)/1000</f>
        <v>0.02</v>
      </c>
      <c r="O22" s="33">
        <f>+(A21*O21)/1000</f>
        <v>2.5000000000000001E-2</v>
      </c>
      <c r="P22" s="33">
        <f>+(A21*P21)/1000</f>
        <v>0</v>
      </c>
      <c r="Q22" s="33">
        <f>+(A21*Q21)/1000</f>
        <v>0</v>
      </c>
      <c r="R22" s="33">
        <f>+(A21*R21)/1000</f>
        <v>0</v>
      </c>
      <c r="S22" s="33">
        <f>+(A21*S21)/1000</f>
        <v>0</v>
      </c>
      <c r="T22" s="33">
        <f>+(A21*T21)/1000</f>
        <v>0</v>
      </c>
      <c r="U22" s="33">
        <f>+(A21*U21)/1000</f>
        <v>0</v>
      </c>
      <c r="V22" s="33">
        <f>+(A21*V21)/1000</f>
        <v>0</v>
      </c>
      <c r="W22" s="34">
        <f>+(A21*W21)/1000</f>
        <v>5.0000000000000001E-3</v>
      </c>
      <c r="X22" s="34">
        <f>+(A21*X21)/1000</f>
        <v>0</v>
      </c>
      <c r="Y22" s="8"/>
    </row>
    <row r="23" spans="1:27" x14ac:dyDescent="0.15">
      <c r="A23" s="106" t="s">
        <v>39</v>
      </c>
      <c r="B23" s="107"/>
      <c r="C23" s="35">
        <f t="shared" ref="C23:X23" si="2">+C22+C20</f>
        <v>0.11</v>
      </c>
      <c r="D23" s="35">
        <f t="shared" si="2"/>
        <v>8.9999999999999993E-3</v>
      </c>
      <c r="E23" s="35">
        <f t="shared" si="2"/>
        <v>1.7000000000000001E-2</v>
      </c>
      <c r="F23" s="35">
        <f t="shared" si="2"/>
        <v>1.4E-2</v>
      </c>
      <c r="G23" s="35">
        <f t="shared" si="2"/>
        <v>0.1</v>
      </c>
      <c r="H23" s="35">
        <f t="shared" si="2"/>
        <v>0.1</v>
      </c>
      <c r="I23" s="35">
        <f t="shared" si="2"/>
        <v>7.0000000000000007E-2</v>
      </c>
      <c r="J23" s="35">
        <f t="shared" si="2"/>
        <v>7.0000000000000001E-3</v>
      </c>
      <c r="K23" s="35">
        <f t="shared" si="2"/>
        <v>5.0000000000000001E-3</v>
      </c>
      <c r="L23" s="35">
        <f t="shared" si="2"/>
        <v>0.01</v>
      </c>
      <c r="M23" s="35">
        <f t="shared" si="2"/>
        <v>7.4999999999999997E-2</v>
      </c>
      <c r="N23" s="35">
        <f t="shared" si="2"/>
        <v>0.02</v>
      </c>
      <c r="O23" s="35">
        <f t="shared" si="2"/>
        <v>2.5000000000000001E-2</v>
      </c>
      <c r="P23" s="35">
        <f t="shared" si="2"/>
        <v>0.15</v>
      </c>
      <c r="Q23" s="35">
        <f t="shared" si="2"/>
        <v>1.7999999999999999E-2</v>
      </c>
      <c r="R23" s="35">
        <f t="shared" si="2"/>
        <v>0.08</v>
      </c>
      <c r="S23" s="35">
        <f t="shared" si="2"/>
        <v>0.08</v>
      </c>
      <c r="T23" s="35">
        <f t="shared" si="2"/>
        <v>2.8000000000000001E-2</v>
      </c>
      <c r="U23" s="35">
        <f t="shared" si="2"/>
        <v>0.02</v>
      </c>
      <c r="V23" s="35">
        <f t="shared" si="2"/>
        <v>2.5000000000000001E-2</v>
      </c>
      <c r="W23" s="36">
        <f t="shared" si="2"/>
        <v>8.0000000000000002E-3</v>
      </c>
      <c r="X23" s="36">
        <f t="shared" si="2"/>
        <v>0</v>
      </c>
      <c r="Y23" s="8"/>
    </row>
    <row r="24" spans="1:27" x14ac:dyDescent="0.15">
      <c r="A24" s="99" t="s">
        <v>40</v>
      </c>
      <c r="B24" s="101"/>
      <c r="C24" s="37">
        <v>300</v>
      </c>
      <c r="D24" s="37">
        <v>2850</v>
      </c>
      <c r="E24" s="37">
        <v>900</v>
      </c>
      <c r="F24" s="37">
        <v>2250</v>
      </c>
      <c r="G24" s="37">
        <v>75</v>
      </c>
      <c r="H24" s="37">
        <v>250</v>
      </c>
      <c r="I24" s="37">
        <v>1540</v>
      </c>
      <c r="J24" s="37">
        <v>250</v>
      </c>
      <c r="K24" s="37">
        <v>147</v>
      </c>
      <c r="L24" s="37">
        <v>350</v>
      </c>
      <c r="M24" s="37">
        <v>200</v>
      </c>
      <c r="N24" s="37">
        <v>800</v>
      </c>
      <c r="O24" s="37">
        <v>434</v>
      </c>
      <c r="P24" s="37">
        <v>175</v>
      </c>
      <c r="Q24" s="37">
        <v>440</v>
      </c>
      <c r="R24" s="37">
        <v>350</v>
      </c>
      <c r="S24" s="37">
        <v>350</v>
      </c>
      <c r="T24" s="37">
        <v>290</v>
      </c>
      <c r="U24" s="37">
        <v>897</v>
      </c>
      <c r="V24" s="37">
        <v>380</v>
      </c>
      <c r="W24" s="38">
        <v>300</v>
      </c>
      <c r="X24" s="38"/>
      <c r="Y24" s="8"/>
    </row>
    <row r="25" spans="1:27" x14ac:dyDescent="0.15">
      <c r="A25" s="40">
        <f>SUM(A19)</f>
        <v>1</v>
      </c>
      <c r="B25" s="41" t="s">
        <v>41</v>
      </c>
      <c r="C25" s="42">
        <f t="shared" ref="C25" si="3">SUM(C20*C24)</f>
        <v>24</v>
      </c>
      <c r="D25" s="42">
        <f t="shared" ref="D25:X25" si="4">SUM(D20*D24)</f>
        <v>25.65</v>
      </c>
      <c r="E25" s="42">
        <f t="shared" si="4"/>
        <v>4.5</v>
      </c>
      <c r="F25" s="42">
        <f t="shared" si="4"/>
        <v>31.5</v>
      </c>
      <c r="G25" s="42">
        <f t="shared" si="4"/>
        <v>7.5</v>
      </c>
      <c r="H25" s="42">
        <f t="shared" si="4"/>
        <v>15</v>
      </c>
      <c r="I25" s="42">
        <f t="shared" si="4"/>
        <v>107.80000000000001</v>
      </c>
      <c r="J25" s="42">
        <f t="shared" si="4"/>
        <v>1.75</v>
      </c>
      <c r="K25" s="42">
        <f t="shared" si="4"/>
        <v>0.73499999999999999</v>
      </c>
      <c r="L25" s="42">
        <f t="shared" si="4"/>
        <v>3.5</v>
      </c>
      <c r="M25" s="42">
        <f t="shared" si="4"/>
        <v>11</v>
      </c>
      <c r="N25" s="42">
        <f t="shared" si="4"/>
        <v>0</v>
      </c>
      <c r="O25" s="42">
        <f t="shared" si="4"/>
        <v>0</v>
      </c>
      <c r="P25" s="42">
        <f t="shared" si="4"/>
        <v>26.25</v>
      </c>
      <c r="Q25" s="42">
        <f t="shared" si="4"/>
        <v>7.919999999999999</v>
      </c>
      <c r="R25" s="42">
        <f t="shared" si="4"/>
        <v>28</v>
      </c>
      <c r="S25" s="42">
        <f t="shared" si="4"/>
        <v>28</v>
      </c>
      <c r="T25" s="42">
        <f t="shared" si="4"/>
        <v>8.120000000000001</v>
      </c>
      <c r="U25" s="42">
        <f t="shared" si="4"/>
        <v>17.940000000000001</v>
      </c>
      <c r="V25" s="42">
        <f t="shared" si="4"/>
        <v>9.5</v>
      </c>
      <c r="W25" s="42">
        <f t="shared" si="4"/>
        <v>0.9</v>
      </c>
      <c r="X25" s="42">
        <f t="shared" si="4"/>
        <v>0</v>
      </c>
      <c r="Y25" s="43">
        <f>SUM(C25:X25)</f>
        <v>359.56500000000005</v>
      </c>
    </row>
    <row r="26" spans="1:27" x14ac:dyDescent="0.15">
      <c r="A26" s="40">
        <f>SUM(A21)</f>
        <v>1</v>
      </c>
      <c r="B26" s="41" t="s">
        <v>41</v>
      </c>
      <c r="C26" s="42">
        <f t="shared" ref="C26:X26" si="5">SUM(C22*C24)</f>
        <v>9</v>
      </c>
      <c r="D26" s="42">
        <f t="shared" si="5"/>
        <v>0</v>
      </c>
      <c r="E26" s="42">
        <f t="shared" si="5"/>
        <v>10.8</v>
      </c>
      <c r="F26" s="42">
        <f t="shared" si="5"/>
        <v>0</v>
      </c>
      <c r="G26" s="42">
        <f t="shared" si="5"/>
        <v>0</v>
      </c>
      <c r="H26" s="42">
        <f t="shared" si="5"/>
        <v>10</v>
      </c>
      <c r="I26" s="42">
        <f t="shared" si="5"/>
        <v>0</v>
      </c>
      <c r="J26" s="42">
        <f t="shared" si="5"/>
        <v>0</v>
      </c>
      <c r="K26" s="42">
        <f t="shared" si="5"/>
        <v>0</v>
      </c>
      <c r="L26" s="42">
        <f t="shared" si="5"/>
        <v>0</v>
      </c>
      <c r="M26" s="42">
        <f t="shared" si="5"/>
        <v>4</v>
      </c>
      <c r="N26" s="42">
        <f t="shared" si="5"/>
        <v>16</v>
      </c>
      <c r="O26" s="42">
        <f t="shared" si="5"/>
        <v>10.850000000000001</v>
      </c>
      <c r="P26" s="42">
        <f t="shared" si="5"/>
        <v>0</v>
      </c>
      <c r="Q26" s="42">
        <f t="shared" si="5"/>
        <v>0</v>
      </c>
      <c r="R26" s="42">
        <f t="shared" si="5"/>
        <v>0</v>
      </c>
      <c r="S26" s="42">
        <f t="shared" si="5"/>
        <v>0</v>
      </c>
      <c r="T26" s="42">
        <f t="shared" si="5"/>
        <v>0</v>
      </c>
      <c r="U26" s="42">
        <f t="shared" si="5"/>
        <v>0</v>
      </c>
      <c r="V26" s="42">
        <f t="shared" si="5"/>
        <v>0</v>
      </c>
      <c r="W26" s="42">
        <f t="shared" si="5"/>
        <v>1.5</v>
      </c>
      <c r="X26" s="42">
        <f t="shared" si="5"/>
        <v>0</v>
      </c>
      <c r="Y26" s="43">
        <f>SUM(C26:X26)</f>
        <v>62.15</v>
      </c>
    </row>
    <row r="27" spans="1:27" x14ac:dyDescent="0.15">
      <c r="A27" s="108" t="s">
        <v>42</v>
      </c>
      <c r="B27" s="109"/>
      <c r="C27" s="44">
        <f>SUM(C25:C26)</f>
        <v>33</v>
      </c>
      <c r="D27" s="44">
        <f t="shared" ref="D27:X27" si="6">SUM(D25:D26)</f>
        <v>25.65</v>
      </c>
      <c r="E27" s="44">
        <f t="shared" si="6"/>
        <v>15.3</v>
      </c>
      <c r="F27" s="44">
        <f t="shared" si="6"/>
        <v>31.5</v>
      </c>
      <c r="G27" s="44">
        <f t="shared" si="6"/>
        <v>7.5</v>
      </c>
      <c r="H27" s="44">
        <f t="shared" si="6"/>
        <v>25</v>
      </c>
      <c r="I27" s="44">
        <f t="shared" si="6"/>
        <v>107.80000000000001</v>
      </c>
      <c r="J27" s="44">
        <f t="shared" si="6"/>
        <v>1.75</v>
      </c>
      <c r="K27" s="44">
        <f t="shared" si="6"/>
        <v>0.73499999999999999</v>
      </c>
      <c r="L27" s="44">
        <f t="shared" si="6"/>
        <v>3.5</v>
      </c>
      <c r="M27" s="44">
        <f t="shared" si="6"/>
        <v>15</v>
      </c>
      <c r="N27" s="44">
        <f t="shared" si="6"/>
        <v>16</v>
      </c>
      <c r="O27" s="44">
        <f t="shared" si="6"/>
        <v>10.850000000000001</v>
      </c>
      <c r="P27" s="44">
        <f t="shared" si="6"/>
        <v>26.25</v>
      </c>
      <c r="Q27" s="44">
        <f t="shared" si="6"/>
        <v>7.919999999999999</v>
      </c>
      <c r="R27" s="44">
        <f t="shared" si="6"/>
        <v>28</v>
      </c>
      <c r="S27" s="44">
        <f t="shared" si="6"/>
        <v>28</v>
      </c>
      <c r="T27" s="44">
        <f t="shared" si="6"/>
        <v>8.120000000000001</v>
      </c>
      <c r="U27" s="44">
        <f t="shared" si="6"/>
        <v>17.940000000000001</v>
      </c>
      <c r="V27" s="44">
        <f t="shared" si="6"/>
        <v>9.5</v>
      </c>
      <c r="W27" s="44">
        <f t="shared" si="6"/>
        <v>2.4</v>
      </c>
      <c r="X27" s="44">
        <f t="shared" si="6"/>
        <v>0</v>
      </c>
      <c r="Y27" s="43">
        <f>SUM(C27:X27)</f>
        <v>421.71500000000003</v>
      </c>
    </row>
    <row r="28" spans="1:27" x14ac:dyDescent="0.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</row>
    <row r="29" spans="1:27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6"/>
      <c r="Z29" s="48"/>
      <c r="AA29" s="48"/>
    </row>
    <row r="30" spans="1:27" x14ac:dyDescent="0.15">
      <c r="A30" s="110" t="s">
        <v>43</v>
      </c>
      <c r="B30" s="110"/>
      <c r="C30" s="49"/>
      <c r="H30" s="110" t="s">
        <v>44</v>
      </c>
      <c r="I30" s="110"/>
      <c r="J30" s="110"/>
      <c r="K30" s="110"/>
      <c r="P30" s="110" t="s">
        <v>45</v>
      </c>
      <c r="Q30" s="110"/>
      <c r="R30" s="110"/>
      <c r="S30" s="110"/>
    </row>
    <row r="33" spans="1:25" x14ac:dyDescent="0.15">
      <c r="B33" s="92" t="s">
        <v>0</v>
      </c>
      <c r="C33" s="92"/>
      <c r="D33" s="92"/>
      <c r="E33" s="92"/>
      <c r="F33" s="92"/>
      <c r="G33" s="92"/>
      <c r="H33" s="92"/>
      <c r="I33" s="92"/>
      <c r="J33" s="92"/>
      <c r="L33" s="2"/>
      <c r="M33" s="93" t="s">
        <v>142</v>
      </c>
      <c r="N33" s="93"/>
      <c r="O33" s="93"/>
      <c r="P33" s="93"/>
      <c r="Q33" s="93"/>
      <c r="R33" s="93" t="s">
        <v>110</v>
      </c>
      <c r="S33" s="93"/>
      <c r="T33" s="93"/>
      <c r="U33" s="93"/>
      <c r="V33" s="93"/>
    </row>
    <row r="34" spans="1:25" x14ac:dyDescent="0.15">
      <c r="B34" s="3" t="s">
        <v>3</v>
      </c>
      <c r="C34" s="4">
        <v>1</v>
      </c>
      <c r="D34" s="4">
        <v>1</v>
      </c>
      <c r="E34" s="5"/>
      <c r="F34" s="5"/>
      <c r="G34" s="5"/>
      <c r="H34" s="5"/>
      <c r="I34" s="5"/>
      <c r="J34" s="5"/>
      <c r="P34" s="94">
        <v>44806</v>
      </c>
      <c r="Q34" s="94"/>
      <c r="R34" s="94"/>
      <c r="S34" s="94"/>
      <c r="T34" s="5"/>
      <c r="U34" s="5"/>
      <c r="V34" s="5"/>
    </row>
    <row r="35" spans="1:25" x14ac:dyDescent="0.15">
      <c r="A35" s="95"/>
      <c r="B35" s="96"/>
      <c r="C35" s="99" t="s">
        <v>4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1"/>
      <c r="W35" s="7"/>
      <c r="X35" s="7"/>
      <c r="Y35" s="8"/>
    </row>
    <row r="36" spans="1:25" ht="44.25" thickBot="1" x14ac:dyDescent="0.2">
      <c r="A36" s="97"/>
      <c r="B36" s="98"/>
      <c r="C36" s="9" t="s">
        <v>5</v>
      </c>
      <c r="D36" s="11" t="s">
        <v>8</v>
      </c>
      <c r="E36" s="11" t="s">
        <v>7</v>
      </c>
      <c r="F36" s="11" t="s">
        <v>6</v>
      </c>
      <c r="G36" s="11" t="s">
        <v>13</v>
      </c>
      <c r="H36" s="11" t="s">
        <v>15</v>
      </c>
      <c r="I36" s="11" t="s">
        <v>17</v>
      </c>
      <c r="J36" s="11" t="s">
        <v>101</v>
      </c>
      <c r="K36" s="11" t="s">
        <v>20</v>
      </c>
      <c r="L36" s="11" t="s">
        <v>12</v>
      </c>
      <c r="M36" s="11" t="s">
        <v>9</v>
      </c>
      <c r="N36" s="11" t="s">
        <v>21</v>
      </c>
      <c r="O36" s="11" t="s">
        <v>86</v>
      </c>
      <c r="P36" s="11" t="s">
        <v>77</v>
      </c>
      <c r="Q36" s="11"/>
      <c r="R36" s="11"/>
      <c r="S36" s="11"/>
      <c r="T36" s="11"/>
      <c r="U36" s="11"/>
      <c r="V36" s="10"/>
      <c r="W36" s="10"/>
      <c r="X36" s="10"/>
      <c r="Y36" s="8"/>
    </row>
    <row r="37" spans="1:25" ht="11.25" customHeight="1" x14ac:dyDescent="0.15">
      <c r="A37" s="102" t="s">
        <v>25</v>
      </c>
      <c r="B37" s="14" t="s">
        <v>117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v>60</v>
      </c>
      <c r="O37" s="15"/>
      <c r="P37" s="15"/>
      <c r="Q37" s="15"/>
      <c r="R37" s="15"/>
      <c r="S37" s="15"/>
      <c r="T37" s="15"/>
      <c r="U37" s="15"/>
      <c r="V37" s="16"/>
      <c r="W37" s="16"/>
      <c r="X37" s="16"/>
      <c r="Y37" s="8"/>
    </row>
    <row r="38" spans="1:25" x14ac:dyDescent="0.15">
      <c r="A38" s="103"/>
      <c r="B38" s="17" t="s">
        <v>137</v>
      </c>
      <c r="C38" s="18"/>
      <c r="D38" s="18"/>
      <c r="E38" s="18"/>
      <c r="F38" s="18">
        <v>2</v>
      </c>
      <c r="G38" s="18"/>
      <c r="H38" s="18"/>
      <c r="I38" s="18"/>
      <c r="J38" s="18"/>
      <c r="K38" s="18"/>
      <c r="L38" s="18"/>
      <c r="M38" s="18">
        <v>1</v>
      </c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8"/>
    </row>
    <row r="39" spans="1:25" x14ac:dyDescent="0.15">
      <c r="A39" s="103"/>
      <c r="B39" s="17" t="s">
        <v>118</v>
      </c>
      <c r="C39" s="18"/>
      <c r="D39" s="18"/>
      <c r="E39" s="18">
        <v>15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9"/>
      <c r="X39" s="19"/>
      <c r="Y39" s="8"/>
    </row>
    <row r="40" spans="1:25" ht="11.25" thickBot="1" x14ac:dyDescent="0.2">
      <c r="A40" s="104"/>
      <c r="B40" s="20" t="s">
        <v>119</v>
      </c>
      <c r="C40" s="21">
        <v>70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  <c r="W40" s="22"/>
      <c r="X40" s="22"/>
      <c r="Y40" s="8"/>
    </row>
    <row r="41" spans="1:25" ht="11.25" customHeight="1" x14ac:dyDescent="0.15">
      <c r="A41" s="102" t="s">
        <v>27</v>
      </c>
      <c r="B41" s="14" t="s">
        <v>120</v>
      </c>
      <c r="C41" s="15"/>
      <c r="D41" s="15">
        <v>3</v>
      </c>
      <c r="E41" s="15"/>
      <c r="F41" s="15"/>
      <c r="G41" s="15"/>
      <c r="H41" s="15">
        <v>50</v>
      </c>
      <c r="I41" s="15">
        <v>40</v>
      </c>
      <c r="J41" s="15">
        <v>10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  <c r="W41" s="16"/>
      <c r="X41" s="16"/>
      <c r="Y41" s="8"/>
    </row>
    <row r="42" spans="1:25" x14ac:dyDescent="0.15">
      <c r="A42" s="103"/>
      <c r="B42" s="17" t="s">
        <v>135</v>
      </c>
      <c r="C42" s="18"/>
      <c r="D42" s="18">
        <v>15</v>
      </c>
      <c r="E42" s="18"/>
      <c r="F42" s="18"/>
      <c r="G42" s="18"/>
      <c r="H42" s="18"/>
      <c r="I42" s="18"/>
      <c r="J42" s="18"/>
      <c r="K42" s="18">
        <v>3</v>
      </c>
      <c r="L42" s="18">
        <v>10</v>
      </c>
      <c r="M42" s="18"/>
      <c r="N42" s="18"/>
      <c r="O42" s="18">
        <v>50</v>
      </c>
      <c r="P42" s="18"/>
      <c r="Q42" s="18"/>
      <c r="R42" s="18"/>
      <c r="S42" s="18"/>
      <c r="T42" s="18"/>
      <c r="U42" s="18"/>
      <c r="V42" s="19"/>
      <c r="W42" s="19"/>
      <c r="X42" s="19"/>
      <c r="Y42" s="8"/>
    </row>
    <row r="43" spans="1:25" x14ac:dyDescent="0.15">
      <c r="A43" s="103"/>
      <c r="B43" s="17" t="s">
        <v>121</v>
      </c>
      <c r="C43" s="18">
        <v>60</v>
      </c>
      <c r="D43" s="18"/>
      <c r="E43" s="18">
        <v>20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8"/>
    </row>
    <row r="44" spans="1:25" ht="11.25" thickBot="1" x14ac:dyDescent="0.2">
      <c r="A44" s="104"/>
      <c r="B44" s="20" t="s">
        <v>77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>
        <v>40</v>
      </c>
      <c r="Q44" s="21"/>
      <c r="R44" s="21"/>
      <c r="S44" s="21"/>
      <c r="T44" s="21"/>
      <c r="U44" s="21"/>
      <c r="V44" s="22"/>
      <c r="W44" s="22"/>
      <c r="X44" s="22"/>
      <c r="Y44" s="8"/>
    </row>
    <row r="45" spans="1:25" ht="11.25" customHeight="1" x14ac:dyDescent="0.15">
      <c r="A45" s="102" t="s">
        <v>31</v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52"/>
      <c r="X45" s="52"/>
      <c r="Y45" s="8"/>
    </row>
    <row r="46" spans="1:25" x14ac:dyDescent="0.15">
      <c r="A46" s="103"/>
      <c r="B46" s="5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54"/>
      <c r="W46" s="54"/>
      <c r="X46" s="54"/>
      <c r="Y46" s="8"/>
    </row>
    <row r="47" spans="1:25" x14ac:dyDescent="0.15">
      <c r="A47" s="103"/>
      <c r="B47" s="5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54"/>
      <c r="W47" s="54"/>
      <c r="X47" s="54"/>
      <c r="Y47" s="8"/>
    </row>
    <row r="48" spans="1:25" ht="11.25" thickBot="1" x14ac:dyDescent="0.2">
      <c r="A48" s="105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57"/>
      <c r="X48" s="57"/>
      <c r="Y48" s="8"/>
    </row>
    <row r="49" spans="1:25" ht="11.25" thickBot="1" x14ac:dyDescent="0.2">
      <c r="A49" s="24">
        <f>SUM(C34)</f>
        <v>1</v>
      </c>
      <c r="B49" s="25" t="s">
        <v>73</v>
      </c>
      <c r="C49" s="26">
        <f>SUM(C37:C40)</f>
        <v>70</v>
      </c>
      <c r="D49" s="26">
        <f t="shared" ref="D49:X49" si="7">SUM(D37:D40)</f>
        <v>0</v>
      </c>
      <c r="E49" s="26">
        <f t="shared" si="7"/>
        <v>15</v>
      </c>
      <c r="F49" s="26">
        <f t="shared" si="7"/>
        <v>2</v>
      </c>
      <c r="G49" s="26">
        <f t="shared" si="7"/>
        <v>0</v>
      </c>
      <c r="H49" s="26">
        <f t="shared" si="7"/>
        <v>0</v>
      </c>
      <c r="I49" s="26">
        <f t="shared" si="7"/>
        <v>0</v>
      </c>
      <c r="J49" s="26">
        <f t="shared" si="7"/>
        <v>0</v>
      </c>
      <c r="K49" s="26">
        <f t="shared" si="7"/>
        <v>0</v>
      </c>
      <c r="L49" s="26">
        <f t="shared" si="7"/>
        <v>0</v>
      </c>
      <c r="M49" s="26">
        <f t="shared" si="7"/>
        <v>1</v>
      </c>
      <c r="N49" s="26">
        <f t="shared" si="7"/>
        <v>60</v>
      </c>
      <c r="O49" s="26">
        <f t="shared" si="7"/>
        <v>0</v>
      </c>
      <c r="P49" s="26">
        <f t="shared" si="7"/>
        <v>0</v>
      </c>
      <c r="Q49" s="26">
        <f t="shared" si="7"/>
        <v>0</v>
      </c>
      <c r="R49" s="26">
        <f t="shared" si="7"/>
        <v>0</v>
      </c>
      <c r="S49" s="26">
        <f t="shared" si="7"/>
        <v>0</v>
      </c>
      <c r="T49" s="26">
        <f t="shared" si="7"/>
        <v>0</v>
      </c>
      <c r="U49" s="26">
        <f t="shared" si="7"/>
        <v>0</v>
      </c>
      <c r="V49" s="26">
        <f t="shared" si="7"/>
        <v>0</v>
      </c>
      <c r="W49" s="26">
        <f t="shared" si="7"/>
        <v>0</v>
      </c>
      <c r="X49" s="26">
        <f t="shared" si="7"/>
        <v>0</v>
      </c>
      <c r="Y49" s="8"/>
    </row>
    <row r="50" spans="1:25" x14ac:dyDescent="0.15">
      <c r="A50" s="27"/>
      <c r="B50" s="28" t="s">
        <v>74</v>
      </c>
      <c r="C50" s="29">
        <f>SUM(A49*C49)/1000</f>
        <v>7.0000000000000007E-2</v>
      </c>
      <c r="D50" s="29">
        <f>+(A49*D49)/1000</f>
        <v>0</v>
      </c>
      <c r="E50" s="29">
        <f>+(A49*E49)/1000</f>
        <v>1.4999999999999999E-2</v>
      </c>
      <c r="F50" s="29">
        <f>+(A49*F49)/1000</f>
        <v>2E-3</v>
      </c>
      <c r="G50" s="29">
        <f>+(A49*G49)/1000</f>
        <v>0</v>
      </c>
      <c r="H50" s="29">
        <f>+(A49*H49)/1000</f>
        <v>0</v>
      </c>
      <c r="I50" s="29">
        <f>+(A49*I49)/1000</f>
        <v>0</v>
      </c>
      <c r="J50" s="29">
        <f>+(A49*J49)/1000</f>
        <v>0</v>
      </c>
      <c r="K50" s="29">
        <f>+(A49*K49)/1000</f>
        <v>0</v>
      </c>
      <c r="L50" s="29">
        <f>+(A49*L49)/1000</f>
        <v>0</v>
      </c>
      <c r="M50" s="29">
        <f>+(A49*M49)</f>
        <v>1</v>
      </c>
      <c r="N50" s="29">
        <f>+(A49*N49)/1000</f>
        <v>0.06</v>
      </c>
      <c r="O50" s="29">
        <f>+(A49*O49)/1000</f>
        <v>0</v>
      </c>
      <c r="P50" s="29">
        <f>+(A49*P49)/1000</f>
        <v>0</v>
      </c>
      <c r="Q50" s="29">
        <f>+(A49*Q49)/1000</f>
        <v>0</v>
      </c>
      <c r="R50" s="29">
        <f>+(A49*R49)/1000</f>
        <v>0</v>
      </c>
      <c r="S50" s="29">
        <f>+(A49*S49)/1000</f>
        <v>0</v>
      </c>
      <c r="T50" s="29">
        <f>+(A49*T49)/1000</f>
        <v>0</v>
      </c>
      <c r="U50" s="29">
        <f>+(A49*U49)/1000</f>
        <v>0</v>
      </c>
      <c r="V50" s="29">
        <f>+(A49*V49)/1000</f>
        <v>0</v>
      </c>
      <c r="W50" s="29">
        <f>+(A49*W49)/1000</f>
        <v>0</v>
      </c>
      <c r="X50" s="29">
        <f>+(A49*X49)/1000</f>
        <v>0</v>
      </c>
      <c r="Y50" s="8"/>
    </row>
    <row r="51" spans="1:25" x14ac:dyDescent="0.15">
      <c r="A51" s="24">
        <f>SUM(D34)</f>
        <v>1</v>
      </c>
      <c r="B51" s="28" t="s">
        <v>75</v>
      </c>
      <c r="C51" s="30">
        <f>SUM(C41:C44)</f>
        <v>60</v>
      </c>
      <c r="D51" s="30">
        <f t="shared" ref="D51:X51" si="8">SUM(D41:D44)</f>
        <v>18</v>
      </c>
      <c r="E51" s="30">
        <f t="shared" si="8"/>
        <v>20</v>
      </c>
      <c r="F51" s="30">
        <f t="shared" si="8"/>
        <v>0</v>
      </c>
      <c r="G51" s="30">
        <f t="shared" si="8"/>
        <v>0</v>
      </c>
      <c r="H51" s="30">
        <f t="shared" si="8"/>
        <v>50</v>
      </c>
      <c r="I51" s="30">
        <f t="shared" si="8"/>
        <v>40</v>
      </c>
      <c r="J51" s="30">
        <f t="shared" si="8"/>
        <v>10</v>
      </c>
      <c r="K51" s="30">
        <f t="shared" si="8"/>
        <v>3</v>
      </c>
      <c r="L51" s="30">
        <f t="shared" si="8"/>
        <v>10</v>
      </c>
      <c r="M51" s="30">
        <f t="shared" si="8"/>
        <v>0</v>
      </c>
      <c r="N51" s="30">
        <f t="shared" si="8"/>
        <v>0</v>
      </c>
      <c r="O51" s="30">
        <f t="shared" si="8"/>
        <v>50</v>
      </c>
      <c r="P51" s="30">
        <f t="shared" si="8"/>
        <v>40</v>
      </c>
      <c r="Q51" s="30">
        <f t="shared" si="8"/>
        <v>0</v>
      </c>
      <c r="R51" s="30">
        <f t="shared" si="8"/>
        <v>0</v>
      </c>
      <c r="S51" s="30">
        <f t="shared" si="8"/>
        <v>0</v>
      </c>
      <c r="T51" s="30">
        <f t="shared" si="8"/>
        <v>0</v>
      </c>
      <c r="U51" s="30">
        <f t="shared" si="8"/>
        <v>0</v>
      </c>
      <c r="V51" s="30">
        <f t="shared" si="8"/>
        <v>0</v>
      </c>
      <c r="W51" s="30">
        <f t="shared" si="8"/>
        <v>0</v>
      </c>
      <c r="X51" s="30">
        <f t="shared" si="8"/>
        <v>0</v>
      </c>
      <c r="Y51" s="8"/>
    </row>
    <row r="52" spans="1:25" ht="11.25" thickBot="1" x14ac:dyDescent="0.2">
      <c r="A52" s="31"/>
      <c r="B52" s="32" t="s">
        <v>76</v>
      </c>
      <c r="C52" s="33">
        <f>SUM(A51*C51)/1000</f>
        <v>0.06</v>
      </c>
      <c r="D52" s="33">
        <f>+(A51*D51)/1000</f>
        <v>1.7999999999999999E-2</v>
      </c>
      <c r="E52" s="33">
        <f>+(A51*E51)/1000</f>
        <v>0.02</v>
      </c>
      <c r="F52" s="33">
        <f>+(A51*F51)/1000</f>
        <v>0</v>
      </c>
      <c r="G52" s="33">
        <f>+(A51*G51)/1000</f>
        <v>0</v>
      </c>
      <c r="H52" s="33">
        <f>+(A51*H51)/1000</f>
        <v>0.05</v>
      </c>
      <c r="I52" s="33">
        <f>+(A51*I51)/1000</f>
        <v>0.04</v>
      </c>
      <c r="J52" s="33">
        <f>+(A51*J51)/1000</f>
        <v>0.01</v>
      </c>
      <c r="K52" s="33">
        <f>+(A51*K51)/1000</f>
        <v>3.0000000000000001E-3</v>
      </c>
      <c r="L52" s="33">
        <f>+(A51*L51)/1000</f>
        <v>0.01</v>
      </c>
      <c r="M52" s="33">
        <f>+(A51*M51)/1000</f>
        <v>0</v>
      </c>
      <c r="N52" s="33">
        <f>+(A51*N51)/1000</f>
        <v>0</v>
      </c>
      <c r="O52" s="33">
        <f>+(A51*O51)/1000</f>
        <v>0.05</v>
      </c>
      <c r="P52" s="33">
        <f>+(A51*P51)/1000</f>
        <v>0.04</v>
      </c>
      <c r="Q52" s="33">
        <f>+(A51*Q51)/1000</f>
        <v>0</v>
      </c>
      <c r="R52" s="33">
        <f>+(A51*R51)/1000</f>
        <v>0</v>
      </c>
      <c r="S52" s="33">
        <f>+(A51*S51)/1000</f>
        <v>0</v>
      </c>
      <c r="T52" s="33">
        <f>+(A51*T51)/1000</f>
        <v>0</v>
      </c>
      <c r="U52" s="33">
        <f>+(A51*U51)/1000</f>
        <v>0</v>
      </c>
      <c r="V52" s="34">
        <f>+(A51*V51)/1000</f>
        <v>0</v>
      </c>
      <c r="W52" s="34">
        <f>+(A51*W51)/1000</f>
        <v>0</v>
      </c>
      <c r="X52" s="34">
        <f>+(A51*X51)/1000</f>
        <v>0</v>
      </c>
      <c r="Y52" s="8"/>
    </row>
    <row r="53" spans="1:25" x14ac:dyDescent="0.15">
      <c r="A53" s="106" t="s">
        <v>39</v>
      </c>
      <c r="B53" s="107"/>
      <c r="C53" s="35">
        <f>+C52+C50</f>
        <v>0.13</v>
      </c>
      <c r="D53" s="35">
        <f t="shared" ref="D53:X53" si="9">+D52+D50</f>
        <v>1.7999999999999999E-2</v>
      </c>
      <c r="E53" s="35">
        <f t="shared" si="9"/>
        <v>3.5000000000000003E-2</v>
      </c>
      <c r="F53" s="35">
        <f t="shared" si="9"/>
        <v>2E-3</v>
      </c>
      <c r="G53" s="35">
        <f t="shared" si="9"/>
        <v>0</v>
      </c>
      <c r="H53" s="35">
        <f t="shared" si="9"/>
        <v>0.05</v>
      </c>
      <c r="I53" s="35">
        <f t="shared" si="9"/>
        <v>0.04</v>
      </c>
      <c r="J53" s="35">
        <f t="shared" si="9"/>
        <v>0.01</v>
      </c>
      <c r="K53" s="35">
        <f t="shared" si="9"/>
        <v>3.0000000000000001E-3</v>
      </c>
      <c r="L53" s="35">
        <f t="shared" si="9"/>
        <v>0.01</v>
      </c>
      <c r="M53" s="35">
        <f t="shared" si="9"/>
        <v>1</v>
      </c>
      <c r="N53" s="35">
        <f t="shared" si="9"/>
        <v>0.06</v>
      </c>
      <c r="O53" s="35">
        <f t="shared" si="9"/>
        <v>0.05</v>
      </c>
      <c r="P53" s="35">
        <f t="shared" si="9"/>
        <v>0.04</v>
      </c>
      <c r="Q53" s="35">
        <f t="shared" si="9"/>
        <v>0</v>
      </c>
      <c r="R53" s="35">
        <f t="shared" si="9"/>
        <v>0</v>
      </c>
      <c r="S53" s="35">
        <f t="shared" si="9"/>
        <v>0</v>
      </c>
      <c r="T53" s="35">
        <f t="shared" si="9"/>
        <v>0</v>
      </c>
      <c r="U53" s="35">
        <f t="shared" si="9"/>
        <v>0</v>
      </c>
      <c r="V53" s="36">
        <f t="shared" si="9"/>
        <v>0</v>
      </c>
      <c r="W53" s="36">
        <f t="shared" si="9"/>
        <v>0</v>
      </c>
      <c r="X53" s="36">
        <f t="shared" si="9"/>
        <v>0</v>
      </c>
      <c r="Y53" s="8"/>
    </row>
    <row r="54" spans="1:25" x14ac:dyDescent="0.15">
      <c r="A54" s="99" t="s">
        <v>40</v>
      </c>
      <c r="B54" s="101"/>
      <c r="C54" s="37">
        <v>300</v>
      </c>
      <c r="D54" s="37">
        <v>900</v>
      </c>
      <c r="E54" s="37">
        <v>2250</v>
      </c>
      <c r="F54" s="37">
        <v>2850</v>
      </c>
      <c r="G54" s="37">
        <v>148</v>
      </c>
      <c r="H54" s="37">
        <v>200</v>
      </c>
      <c r="I54" s="37">
        <v>250</v>
      </c>
      <c r="J54" s="38">
        <v>300</v>
      </c>
      <c r="K54" s="37">
        <v>147</v>
      </c>
      <c r="L54" s="37">
        <v>350</v>
      </c>
      <c r="M54" s="37">
        <v>70</v>
      </c>
      <c r="N54" s="37">
        <v>350</v>
      </c>
      <c r="O54" s="37">
        <v>500</v>
      </c>
      <c r="P54" s="37">
        <v>1750</v>
      </c>
      <c r="Q54" s="37"/>
      <c r="R54" s="37"/>
      <c r="S54" s="37"/>
      <c r="T54" s="37"/>
      <c r="U54" s="37"/>
      <c r="V54" s="38"/>
      <c r="W54" s="38"/>
      <c r="X54" s="38"/>
      <c r="Y54" s="8"/>
    </row>
    <row r="55" spans="1:25" x14ac:dyDescent="0.15">
      <c r="A55" s="40">
        <f>SUM(A49)</f>
        <v>1</v>
      </c>
      <c r="B55" s="41" t="s">
        <v>41</v>
      </c>
      <c r="C55" s="42">
        <f>SUM(C50*C54)</f>
        <v>21.000000000000004</v>
      </c>
      <c r="D55" s="42">
        <f>SUM(D50*D54)</f>
        <v>0</v>
      </c>
      <c r="E55" s="42">
        <f t="shared" ref="E55:X55" si="10">SUM(E50*E54)</f>
        <v>33.75</v>
      </c>
      <c r="F55" s="42">
        <f t="shared" si="10"/>
        <v>5.7</v>
      </c>
      <c r="G55" s="42">
        <f t="shared" si="10"/>
        <v>0</v>
      </c>
      <c r="H55" s="42">
        <f t="shared" si="10"/>
        <v>0</v>
      </c>
      <c r="I55" s="42">
        <f t="shared" si="10"/>
        <v>0</v>
      </c>
      <c r="J55" s="42">
        <f t="shared" si="10"/>
        <v>0</v>
      </c>
      <c r="K55" s="42">
        <f t="shared" si="10"/>
        <v>0</v>
      </c>
      <c r="L55" s="42">
        <f t="shared" si="10"/>
        <v>0</v>
      </c>
      <c r="M55" s="42">
        <f t="shared" si="10"/>
        <v>70</v>
      </c>
      <c r="N55" s="42">
        <f t="shared" si="10"/>
        <v>21</v>
      </c>
      <c r="O55" s="42">
        <f t="shared" si="10"/>
        <v>0</v>
      </c>
      <c r="P55" s="42">
        <f t="shared" si="10"/>
        <v>0</v>
      </c>
      <c r="Q55" s="42">
        <f t="shared" si="10"/>
        <v>0</v>
      </c>
      <c r="R55" s="42">
        <f t="shared" si="10"/>
        <v>0</v>
      </c>
      <c r="S55" s="42">
        <f t="shared" si="10"/>
        <v>0</v>
      </c>
      <c r="T55" s="42">
        <f t="shared" si="10"/>
        <v>0</v>
      </c>
      <c r="U55" s="42">
        <f t="shared" si="10"/>
        <v>0</v>
      </c>
      <c r="V55" s="42">
        <f t="shared" si="10"/>
        <v>0</v>
      </c>
      <c r="W55" s="42">
        <f t="shared" si="10"/>
        <v>0</v>
      </c>
      <c r="X55" s="42">
        <f t="shared" si="10"/>
        <v>0</v>
      </c>
      <c r="Y55" s="43">
        <f>SUM(C55:X55)</f>
        <v>151.44999999999999</v>
      </c>
    </row>
    <row r="56" spans="1:25" x14ac:dyDescent="0.15">
      <c r="A56" s="40">
        <f>SUM(A51)</f>
        <v>1</v>
      </c>
      <c r="B56" s="41" t="s">
        <v>41</v>
      </c>
      <c r="C56" s="42">
        <f>SUM(C52*C54)</f>
        <v>18</v>
      </c>
      <c r="D56" s="42">
        <f>SUM(D52*D54)</f>
        <v>16.2</v>
      </c>
      <c r="E56" s="42">
        <f t="shared" ref="E56:X56" si="11">SUM(E52*E54)</f>
        <v>45</v>
      </c>
      <c r="F56" s="42">
        <f t="shared" si="11"/>
        <v>0</v>
      </c>
      <c r="G56" s="42">
        <f t="shared" si="11"/>
        <v>0</v>
      </c>
      <c r="H56" s="42">
        <f t="shared" si="11"/>
        <v>10</v>
      </c>
      <c r="I56" s="42">
        <f t="shared" si="11"/>
        <v>10</v>
      </c>
      <c r="J56" s="42">
        <f t="shared" si="11"/>
        <v>3</v>
      </c>
      <c r="K56" s="42">
        <f t="shared" si="11"/>
        <v>0.441</v>
      </c>
      <c r="L56" s="42">
        <f t="shared" si="11"/>
        <v>3.5</v>
      </c>
      <c r="M56" s="42">
        <f t="shared" si="11"/>
        <v>0</v>
      </c>
      <c r="N56" s="42">
        <f t="shared" si="11"/>
        <v>0</v>
      </c>
      <c r="O56" s="42">
        <f t="shared" si="11"/>
        <v>25</v>
      </c>
      <c r="P56" s="42">
        <f t="shared" si="11"/>
        <v>70</v>
      </c>
      <c r="Q56" s="42">
        <f t="shared" si="11"/>
        <v>0</v>
      </c>
      <c r="R56" s="42">
        <f t="shared" si="11"/>
        <v>0</v>
      </c>
      <c r="S56" s="42">
        <f t="shared" si="11"/>
        <v>0</v>
      </c>
      <c r="T56" s="42">
        <f t="shared" si="11"/>
        <v>0</v>
      </c>
      <c r="U56" s="42">
        <f t="shared" si="11"/>
        <v>0</v>
      </c>
      <c r="V56" s="42">
        <f t="shared" si="11"/>
        <v>0</v>
      </c>
      <c r="W56" s="42">
        <f t="shared" si="11"/>
        <v>0</v>
      </c>
      <c r="X56" s="42">
        <f t="shared" si="11"/>
        <v>0</v>
      </c>
      <c r="Y56" s="43">
        <f>SUM(C56:X56)</f>
        <v>201.14100000000002</v>
      </c>
    </row>
    <row r="57" spans="1:25" x14ac:dyDescent="0.15">
      <c r="A57" s="108" t="s">
        <v>42</v>
      </c>
      <c r="B57" s="109"/>
      <c r="C57" s="44">
        <f>SUM(C55:C56)</f>
        <v>39</v>
      </c>
      <c r="D57" s="44">
        <f t="shared" ref="D57:X57" si="12">SUM(D55:D56)</f>
        <v>16.2</v>
      </c>
      <c r="E57" s="44">
        <f t="shared" si="12"/>
        <v>78.75</v>
      </c>
      <c r="F57" s="44">
        <f t="shared" si="12"/>
        <v>5.7</v>
      </c>
      <c r="G57" s="44">
        <f t="shared" si="12"/>
        <v>0</v>
      </c>
      <c r="H57" s="44">
        <f t="shared" si="12"/>
        <v>10</v>
      </c>
      <c r="I57" s="44">
        <f t="shared" si="12"/>
        <v>10</v>
      </c>
      <c r="J57" s="44">
        <f t="shared" si="12"/>
        <v>3</v>
      </c>
      <c r="K57" s="44">
        <f t="shared" si="12"/>
        <v>0.441</v>
      </c>
      <c r="L57" s="44">
        <f t="shared" si="12"/>
        <v>3.5</v>
      </c>
      <c r="M57" s="44">
        <f t="shared" si="12"/>
        <v>70</v>
      </c>
      <c r="N57" s="44">
        <f t="shared" si="12"/>
        <v>21</v>
      </c>
      <c r="O57" s="44">
        <f t="shared" si="12"/>
        <v>25</v>
      </c>
      <c r="P57" s="44">
        <f t="shared" si="12"/>
        <v>70</v>
      </c>
      <c r="Q57" s="44">
        <f t="shared" si="12"/>
        <v>0</v>
      </c>
      <c r="R57" s="44">
        <f t="shared" si="12"/>
        <v>0</v>
      </c>
      <c r="S57" s="44">
        <f t="shared" si="12"/>
        <v>0</v>
      </c>
      <c r="T57" s="44">
        <f t="shared" si="12"/>
        <v>0</v>
      </c>
      <c r="U57" s="44">
        <f t="shared" si="12"/>
        <v>0</v>
      </c>
      <c r="V57" s="44">
        <f t="shared" si="12"/>
        <v>0</v>
      </c>
      <c r="W57" s="44">
        <f t="shared" si="12"/>
        <v>0</v>
      </c>
      <c r="X57" s="44">
        <f t="shared" si="12"/>
        <v>0</v>
      </c>
      <c r="Y57" s="43">
        <f>SUM(C57:X57)</f>
        <v>352.59100000000001</v>
      </c>
    </row>
    <row r="58" spans="1:25" x14ac:dyDescent="0.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6"/>
    </row>
    <row r="59" spans="1:25" x14ac:dyDescent="0.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6"/>
    </row>
    <row r="60" spans="1:25" x14ac:dyDescent="0.15">
      <c r="A60" s="110" t="s">
        <v>43</v>
      </c>
      <c r="B60" s="110"/>
      <c r="C60" s="49"/>
      <c r="H60" s="110" t="s">
        <v>44</v>
      </c>
      <c r="I60" s="110"/>
      <c r="J60" s="110"/>
      <c r="K60" s="110"/>
      <c r="P60" s="110" t="s">
        <v>45</v>
      </c>
      <c r="Q60" s="110"/>
      <c r="R60" s="110"/>
      <c r="S60" s="110"/>
    </row>
  </sheetData>
  <mergeCells count="30">
    <mergeCell ref="B3:J3"/>
    <mergeCell ref="M3:Q3"/>
    <mergeCell ref="R3:V3"/>
    <mergeCell ref="P4:S4"/>
    <mergeCell ref="A5:B6"/>
    <mergeCell ref="C5:V5"/>
    <mergeCell ref="A30:B30"/>
    <mergeCell ref="H30:K30"/>
    <mergeCell ref="P30:S30"/>
    <mergeCell ref="A7:A10"/>
    <mergeCell ref="A11:A14"/>
    <mergeCell ref="A15:A18"/>
    <mergeCell ref="A23:B23"/>
    <mergeCell ref="A24:B24"/>
    <mergeCell ref="A27:B27"/>
    <mergeCell ref="B33:J33"/>
    <mergeCell ref="M33:Q33"/>
    <mergeCell ref="R33:V33"/>
    <mergeCell ref="P34:S34"/>
    <mergeCell ref="A35:B36"/>
    <mergeCell ref="C35:V35"/>
    <mergeCell ref="A57:B57"/>
    <mergeCell ref="A60:B60"/>
    <mergeCell ref="H60:K60"/>
    <mergeCell ref="P60:S60"/>
    <mergeCell ref="A37:A40"/>
    <mergeCell ref="A41:A44"/>
    <mergeCell ref="A45:A48"/>
    <mergeCell ref="A53:B53"/>
    <mergeCell ref="A54:B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opLeftCell="A28" zoomScaleNormal="100" workbookViewId="0">
      <selection activeCell="P2" sqref="P2:S2"/>
    </sheetView>
  </sheetViews>
  <sheetFormatPr defaultRowHeight="10.5" x14ac:dyDescent="0.15"/>
  <cols>
    <col min="1" max="1" width="3.140625" style="1" customWidth="1"/>
    <col min="2" max="2" width="23.5703125" style="1" customWidth="1"/>
    <col min="3" max="23" width="5.140625" style="1" customWidth="1"/>
    <col min="24" max="24" width="5.28515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92" t="s">
        <v>0</v>
      </c>
      <c r="C1" s="92"/>
      <c r="D1" s="92"/>
      <c r="E1" s="92"/>
      <c r="F1" s="92"/>
      <c r="G1" s="92"/>
      <c r="H1" s="92"/>
      <c r="I1" s="92"/>
      <c r="J1" s="92"/>
      <c r="L1" s="2"/>
      <c r="M1" s="93" t="s">
        <v>173</v>
      </c>
      <c r="N1" s="93"/>
      <c r="O1" s="93"/>
      <c r="P1" s="93"/>
      <c r="Q1" s="93"/>
      <c r="R1" s="93" t="s">
        <v>2</v>
      </c>
      <c r="S1" s="93"/>
      <c r="T1" s="93"/>
      <c r="U1" s="93"/>
      <c r="V1" s="93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94"/>
      <c r="Q2" s="94"/>
      <c r="R2" s="94"/>
      <c r="S2" s="94"/>
      <c r="T2" s="5"/>
      <c r="U2" s="5"/>
      <c r="V2" s="5"/>
    </row>
    <row r="3" spans="1:25" x14ac:dyDescent="0.15">
      <c r="A3" s="95"/>
      <c r="B3" s="96"/>
      <c r="C3" s="99" t="s">
        <v>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7"/>
      <c r="X3" s="7"/>
      <c r="Y3" s="8"/>
    </row>
    <row r="4" spans="1:25" ht="46.5" thickBot="1" x14ac:dyDescent="0.2">
      <c r="A4" s="97"/>
      <c r="B4" s="98"/>
      <c r="C4" s="9" t="s">
        <v>5</v>
      </c>
      <c r="D4" s="10" t="s">
        <v>6</v>
      </c>
      <c r="E4" s="11" t="s">
        <v>7</v>
      </c>
      <c r="F4" s="11" t="s">
        <v>8</v>
      </c>
      <c r="G4" s="11" t="s">
        <v>23</v>
      </c>
      <c r="H4" s="11" t="s">
        <v>46</v>
      </c>
      <c r="I4" s="12" t="s">
        <v>166</v>
      </c>
      <c r="J4" s="11" t="s">
        <v>14</v>
      </c>
      <c r="K4" s="11" t="s">
        <v>12</v>
      </c>
      <c r="L4" s="11" t="s">
        <v>48</v>
      </c>
      <c r="M4" s="11" t="s">
        <v>11</v>
      </c>
      <c r="N4" s="12" t="s">
        <v>16</v>
      </c>
      <c r="O4" s="11" t="s">
        <v>20</v>
      </c>
      <c r="P4" s="11" t="s">
        <v>13</v>
      </c>
      <c r="Q4" s="11" t="s">
        <v>90</v>
      </c>
      <c r="R4" s="11" t="s">
        <v>21</v>
      </c>
      <c r="S4" s="11" t="s">
        <v>13</v>
      </c>
      <c r="T4" s="11" t="s">
        <v>19</v>
      </c>
      <c r="U4" s="12" t="s">
        <v>162</v>
      </c>
      <c r="V4" s="13"/>
      <c r="W4" s="10"/>
      <c r="X4" s="10"/>
      <c r="Y4" s="8"/>
    </row>
    <row r="5" spans="1:25" ht="11.25" customHeight="1" x14ac:dyDescent="0.15">
      <c r="A5" s="102" t="s">
        <v>25</v>
      </c>
      <c r="B5" s="14" t="s">
        <v>91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v>60</v>
      </c>
      <c r="S5" s="15"/>
      <c r="T5" s="15"/>
      <c r="U5" s="15">
        <v>60</v>
      </c>
      <c r="V5" s="16"/>
      <c r="W5" s="16"/>
      <c r="X5" s="16"/>
      <c r="Y5" s="8"/>
    </row>
    <row r="6" spans="1:25" x14ac:dyDescent="0.15">
      <c r="A6" s="103"/>
      <c r="B6" s="17" t="s">
        <v>102</v>
      </c>
      <c r="C6" s="18"/>
      <c r="D6" s="18">
        <v>5</v>
      </c>
      <c r="E6" s="18"/>
      <c r="F6" s="18"/>
      <c r="G6" s="18"/>
      <c r="H6" s="18">
        <v>1000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9"/>
      <c r="X6" s="19"/>
      <c r="Y6" s="8"/>
    </row>
    <row r="7" spans="1:25" x14ac:dyDescent="0.15">
      <c r="A7" s="103"/>
      <c r="B7" s="17" t="s">
        <v>7</v>
      </c>
      <c r="C7" s="18"/>
      <c r="D7" s="18"/>
      <c r="E7" s="18">
        <v>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8"/>
    </row>
    <row r="8" spans="1:25" ht="11.25" thickBot="1" x14ac:dyDescent="0.2">
      <c r="A8" s="104"/>
      <c r="B8" s="20" t="s">
        <v>5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102" t="s">
        <v>27</v>
      </c>
      <c r="B9" s="14" t="s">
        <v>177</v>
      </c>
      <c r="C9" s="15"/>
      <c r="D9" s="15"/>
      <c r="E9" s="15"/>
      <c r="F9" s="15"/>
      <c r="G9" s="15"/>
      <c r="H9" s="15"/>
      <c r="I9" s="15">
        <v>50</v>
      </c>
      <c r="J9" s="15"/>
      <c r="K9" s="15">
        <v>30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6"/>
      <c r="X9" s="16"/>
      <c r="Y9" s="8"/>
    </row>
    <row r="10" spans="1:25" x14ac:dyDescent="0.15">
      <c r="A10" s="103"/>
      <c r="B10" s="23" t="s">
        <v>92</v>
      </c>
      <c r="C10" s="18"/>
      <c r="D10" s="18">
        <v>8</v>
      </c>
      <c r="E10" s="18"/>
      <c r="F10" s="18"/>
      <c r="G10" s="18">
        <v>5</v>
      </c>
      <c r="H10" s="18"/>
      <c r="I10" s="18"/>
      <c r="J10" s="18">
        <v>65</v>
      </c>
      <c r="K10" s="18">
        <v>10</v>
      </c>
      <c r="L10" s="18"/>
      <c r="M10" s="18">
        <v>20</v>
      </c>
      <c r="N10" s="18">
        <v>5</v>
      </c>
      <c r="O10" s="18">
        <v>5</v>
      </c>
      <c r="P10" s="18"/>
      <c r="Q10" s="18">
        <v>15</v>
      </c>
      <c r="R10" s="18"/>
      <c r="S10" s="18"/>
      <c r="T10" s="18"/>
      <c r="U10" s="18"/>
      <c r="V10" s="19"/>
      <c r="W10" s="19"/>
      <c r="X10" s="19"/>
      <c r="Y10" s="8"/>
    </row>
    <row r="11" spans="1:25" x14ac:dyDescent="0.15">
      <c r="A11" s="103"/>
      <c r="B11" s="23" t="s">
        <v>5</v>
      </c>
      <c r="C11" s="18">
        <v>40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104"/>
      <c r="B12" s="20" t="s">
        <v>7</v>
      </c>
      <c r="C12" s="21"/>
      <c r="D12" s="21"/>
      <c r="E12" s="21">
        <v>7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ht="11.25" customHeight="1" x14ac:dyDescent="0.15">
      <c r="A13" s="102" t="s">
        <v>31</v>
      </c>
      <c r="B13" s="14" t="s">
        <v>19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>
        <v>60</v>
      </c>
      <c r="U13" s="15"/>
      <c r="V13" s="16"/>
      <c r="W13" s="16"/>
      <c r="X13" s="16"/>
      <c r="Y13" s="8"/>
    </row>
    <row r="14" spans="1:25" x14ac:dyDescent="0.15">
      <c r="A14" s="103"/>
      <c r="B14" s="17" t="s">
        <v>59</v>
      </c>
      <c r="C14" s="18"/>
      <c r="D14" s="18"/>
      <c r="E14" s="18"/>
      <c r="F14" s="18">
        <v>15</v>
      </c>
      <c r="G14" s="18"/>
      <c r="H14" s="18"/>
      <c r="I14" s="18"/>
      <c r="J14" s="18"/>
      <c r="K14" s="18"/>
      <c r="L14" s="18">
        <v>50</v>
      </c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8"/>
    </row>
    <row r="15" spans="1:25" x14ac:dyDescent="0.15">
      <c r="A15" s="103"/>
      <c r="B15" s="17" t="s">
        <v>5</v>
      </c>
      <c r="C15" s="18">
        <v>30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105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35</v>
      </c>
      <c r="C17" s="26">
        <f t="shared" ref="C17:X17" si="0">SUM(C5:C12)</f>
        <v>80</v>
      </c>
      <c r="D17" s="26">
        <f t="shared" si="0"/>
        <v>13</v>
      </c>
      <c r="E17" s="26">
        <f t="shared" si="0"/>
        <v>14</v>
      </c>
      <c r="F17" s="26">
        <f t="shared" si="0"/>
        <v>0</v>
      </c>
      <c r="G17" s="26">
        <f t="shared" si="0"/>
        <v>5</v>
      </c>
      <c r="H17" s="26">
        <f t="shared" si="0"/>
        <v>1000</v>
      </c>
      <c r="I17" s="26">
        <f t="shared" si="0"/>
        <v>50</v>
      </c>
      <c r="J17" s="26">
        <f t="shared" si="0"/>
        <v>65</v>
      </c>
      <c r="K17" s="26">
        <f t="shared" si="0"/>
        <v>40</v>
      </c>
      <c r="L17" s="26">
        <f t="shared" si="0"/>
        <v>0</v>
      </c>
      <c r="M17" s="26">
        <f t="shared" si="0"/>
        <v>20</v>
      </c>
      <c r="N17" s="26">
        <f t="shared" si="0"/>
        <v>5</v>
      </c>
      <c r="O17" s="26">
        <f t="shared" si="0"/>
        <v>5</v>
      </c>
      <c r="P17" s="26">
        <f t="shared" si="0"/>
        <v>0</v>
      </c>
      <c r="Q17" s="26">
        <f t="shared" si="0"/>
        <v>15</v>
      </c>
      <c r="R17" s="26">
        <f t="shared" si="0"/>
        <v>60</v>
      </c>
      <c r="S17" s="26">
        <f t="shared" si="0"/>
        <v>0</v>
      </c>
      <c r="T17" s="26">
        <f t="shared" si="0"/>
        <v>0</v>
      </c>
      <c r="U17" s="26">
        <f t="shared" si="0"/>
        <v>60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8"/>
    </row>
    <row r="18" spans="1:25" x14ac:dyDescent="0.15">
      <c r="A18" s="27"/>
      <c r="B18" s="28" t="s">
        <v>36</v>
      </c>
      <c r="C18" s="29">
        <f>SUM(A17*C17)/1000</f>
        <v>0.08</v>
      </c>
      <c r="D18" s="29">
        <f>+(A17*D17)/1000</f>
        <v>1.2999999999999999E-2</v>
      </c>
      <c r="E18" s="29">
        <f>+(A17*E17)/1000</f>
        <v>1.4E-2</v>
      </c>
      <c r="F18" s="29">
        <f>+(A17*F17)/1000</f>
        <v>0</v>
      </c>
      <c r="G18" s="29">
        <f>+(A17*G17)/1000</f>
        <v>5.0000000000000001E-3</v>
      </c>
      <c r="H18" s="29">
        <f>+(A17*H17)/1000</f>
        <v>1</v>
      </c>
      <c r="I18" s="29">
        <f>+(A17*I17)/1000</f>
        <v>0.05</v>
      </c>
      <c r="J18" s="29">
        <f>+(A17*J17)/1000</f>
        <v>6.5000000000000002E-2</v>
      </c>
      <c r="K18" s="29">
        <f>+(A17*K17)/1000</f>
        <v>0.04</v>
      </c>
      <c r="L18" s="29">
        <f>+(A17*L17)/1000</f>
        <v>0</v>
      </c>
      <c r="M18" s="29">
        <f>+(A17*M17)/1000</f>
        <v>0.02</v>
      </c>
      <c r="N18" s="29">
        <f>+(A17*N17)/1000</f>
        <v>5.0000000000000001E-3</v>
      </c>
      <c r="O18" s="29">
        <f>+(A17*O17)/1000</f>
        <v>5.0000000000000001E-3</v>
      </c>
      <c r="P18" s="29">
        <f>+(A17*P17)/1000</f>
        <v>0</v>
      </c>
      <c r="Q18" s="29">
        <f>+(A17*Q17)/1000</f>
        <v>1.4999999999999999E-2</v>
      </c>
      <c r="R18" s="29">
        <f>+(A17*R17)/1000</f>
        <v>0.06</v>
      </c>
      <c r="S18" s="29">
        <f>+(A17*S17)/1000</f>
        <v>0</v>
      </c>
      <c r="T18" s="29">
        <f>+(A17*T17)/1000</f>
        <v>0</v>
      </c>
      <c r="U18" s="29">
        <f>+(A17*U17)/1000</f>
        <v>0.06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8"/>
    </row>
    <row r="19" spans="1:25" x14ac:dyDescent="0.15">
      <c r="A19" s="24">
        <f>SUM(D2)</f>
        <v>1</v>
      </c>
      <c r="B19" s="28" t="s">
        <v>37</v>
      </c>
      <c r="C19" s="30">
        <f t="shared" ref="C19:X19" si="1">SUM(C13:C16)</f>
        <v>30</v>
      </c>
      <c r="D19" s="30">
        <f t="shared" si="1"/>
        <v>0</v>
      </c>
      <c r="E19" s="30">
        <f t="shared" si="1"/>
        <v>0</v>
      </c>
      <c r="F19" s="30">
        <f t="shared" si="1"/>
        <v>15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50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60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8"/>
    </row>
    <row r="20" spans="1:25" ht="11.25" thickBot="1" x14ac:dyDescent="0.2">
      <c r="A20" s="31"/>
      <c r="B20" s="32" t="s">
        <v>38</v>
      </c>
      <c r="C20" s="33">
        <f>SUM(A19*C19)/1000</f>
        <v>0.03</v>
      </c>
      <c r="D20" s="33">
        <f>+(A19*D19)/1000</f>
        <v>0</v>
      </c>
      <c r="E20" s="33">
        <f>+(A19*E19)/1000</f>
        <v>0</v>
      </c>
      <c r="F20" s="33">
        <f>+(A19*F19)/1000</f>
        <v>1.4999999999999999E-2</v>
      </c>
      <c r="G20" s="33">
        <f>+(A19*G19)/1000</f>
        <v>0</v>
      </c>
      <c r="H20" s="33">
        <f>+(A19*H19)</f>
        <v>0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0.05</v>
      </c>
      <c r="M20" s="33">
        <f>+(A19*M19)/1000</f>
        <v>0</v>
      </c>
      <c r="N20" s="33">
        <f>+(A19*N19)/1000</f>
        <v>0</v>
      </c>
      <c r="O20" s="33">
        <f>+(A19*O19)/1000</f>
        <v>0</v>
      </c>
      <c r="P20" s="33">
        <f>+(A19*P19)/1000</f>
        <v>0</v>
      </c>
      <c r="Q20" s="33">
        <f>+(A19*Q19)/1000</f>
        <v>0</v>
      </c>
      <c r="R20" s="33">
        <f>+(A19*R19)/1000</f>
        <v>0</v>
      </c>
      <c r="S20" s="33">
        <f>+(A19*S19)</f>
        <v>0</v>
      </c>
      <c r="T20" s="33">
        <f>+(A19*T19)/1000</f>
        <v>0.06</v>
      </c>
      <c r="U20" s="33">
        <f>+(A19*U19)/1000</f>
        <v>0</v>
      </c>
      <c r="V20" s="33">
        <f>+(A19*V19)/1000</f>
        <v>0</v>
      </c>
      <c r="W20" s="34">
        <f>+(A19*W19)/1000</f>
        <v>0</v>
      </c>
      <c r="X20" s="34">
        <f>+(A19*X19)/1000</f>
        <v>0</v>
      </c>
      <c r="Y20" s="8"/>
    </row>
    <row r="21" spans="1:25" x14ac:dyDescent="0.15">
      <c r="A21" s="106" t="s">
        <v>39</v>
      </c>
      <c r="B21" s="107"/>
      <c r="C21" s="35">
        <f t="shared" ref="C21:X21" si="2">+C20+C18</f>
        <v>0.11</v>
      </c>
      <c r="D21" s="35">
        <f t="shared" si="2"/>
        <v>1.2999999999999999E-2</v>
      </c>
      <c r="E21" s="35">
        <f t="shared" si="2"/>
        <v>1.4E-2</v>
      </c>
      <c r="F21" s="35">
        <f t="shared" si="2"/>
        <v>1.4999999999999999E-2</v>
      </c>
      <c r="G21" s="35">
        <f t="shared" si="2"/>
        <v>5.0000000000000001E-3</v>
      </c>
      <c r="H21" s="35">
        <f t="shared" si="2"/>
        <v>1</v>
      </c>
      <c r="I21" s="35">
        <f t="shared" si="2"/>
        <v>0.05</v>
      </c>
      <c r="J21" s="35">
        <f t="shared" si="2"/>
        <v>6.5000000000000002E-2</v>
      </c>
      <c r="K21" s="35">
        <f t="shared" si="2"/>
        <v>0.04</v>
      </c>
      <c r="L21" s="35">
        <f t="shared" si="2"/>
        <v>0.05</v>
      </c>
      <c r="M21" s="35">
        <f t="shared" si="2"/>
        <v>0.02</v>
      </c>
      <c r="N21" s="35">
        <f t="shared" si="2"/>
        <v>5.0000000000000001E-3</v>
      </c>
      <c r="O21" s="35">
        <f t="shared" si="2"/>
        <v>5.0000000000000001E-3</v>
      </c>
      <c r="P21" s="35">
        <f t="shared" si="2"/>
        <v>0</v>
      </c>
      <c r="Q21" s="35">
        <f t="shared" si="2"/>
        <v>1.4999999999999999E-2</v>
      </c>
      <c r="R21" s="35">
        <f t="shared" si="2"/>
        <v>0.06</v>
      </c>
      <c r="S21" s="35">
        <f t="shared" si="2"/>
        <v>0</v>
      </c>
      <c r="T21" s="35">
        <f t="shared" si="2"/>
        <v>0.06</v>
      </c>
      <c r="U21" s="35">
        <f t="shared" si="2"/>
        <v>0.06</v>
      </c>
      <c r="V21" s="35">
        <f t="shared" si="2"/>
        <v>0</v>
      </c>
      <c r="W21" s="36">
        <f t="shared" si="2"/>
        <v>0</v>
      </c>
      <c r="X21" s="36">
        <f t="shared" si="2"/>
        <v>0</v>
      </c>
      <c r="Y21" s="8"/>
    </row>
    <row r="22" spans="1:25" x14ac:dyDescent="0.15">
      <c r="A22" s="99" t="s">
        <v>40</v>
      </c>
      <c r="B22" s="101"/>
      <c r="C22" s="37">
        <v>300</v>
      </c>
      <c r="D22" s="37">
        <v>3090</v>
      </c>
      <c r="E22" s="37">
        <v>2250</v>
      </c>
      <c r="F22" s="37">
        <v>900</v>
      </c>
      <c r="G22" s="37">
        <v>250</v>
      </c>
      <c r="H22" s="37">
        <v>75</v>
      </c>
      <c r="I22" s="37">
        <v>800</v>
      </c>
      <c r="J22" s="37">
        <v>1540</v>
      </c>
      <c r="K22" s="37">
        <v>350</v>
      </c>
      <c r="L22" s="37">
        <v>830</v>
      </c>
      <c r="M22" s="37">
        <v>175</v>
      </c>
      <c r="N22" s="38">
        <v>300</v>
      </c>
      <c r="O22" s="37">
        <v>145</v>
      </c>
      <c r="P22" s="37">
        <v>150</v>
      </c>
      <c r="Q22" s="37">
        <v>325</v>
      </c>
      <c r="R22" s="37">
        <v>275</v>
      </c>
      <c r="S22" s="37">
        <v>148</v>
      </c>
      <c r="T22" s="37">
        <v>380</v>
      </c>
      <c r="U22" s="37">
        <v>570</v>
      </c>
      <c r="V22" s="37"/>
      <c r="W22" s="37"/>
      <c r="X22" s="38"/>
      <c r="Y22" s="8"/>
    </row>
    <row r="23" spans="1:25" x14ac:dyDescent="0.15">
      <c r="A23" s="40">
        <f>SUM(A17)</f>
        <v>1</v>
      </c>
      <c r="B23" s="41" t="s">
        <v>41</v>
      </c>
      <c r="C23" s="42">
        <f t="shared" ref="C23" si="3">SUM(C18*C22)</f>
        <v>24</v>
      </c>
      <c r="D23" s="42">
        <f t="shared" ref="D23:X23" si="4">SUM(D18*D22)</f>
        <v>40.17</v>
      </c>
      <c r="E23" s="42">
        <f t="shared" si="4"/>
        <v>31.5</v>
      </c>
      <c r="F23" s="42">
        <f t="shared" si="4"/>
        <v>0</v>
      </c>
      <c r="G23" s="42">
        <f t="shared" si="4"/>
        <v>1.25</v>
      </c>
      <c r="H23" s="42">
        <f t="shared" si="4"/>
        <v>75</v>
      </c>
      <c r="I23" s="42">
        <f t="shared" si="4"/>
        <v>40</v>
      </c>
      <c r="J23" s="42">
        <f t="shared" si="4"/>
        <v>100.10000000000001</v>
      </c>
      <c r="K23" s="42">
        <f t="shared" si="4"/>
        <v>14</v>
      </c>
      <c r="L23" s="42">
        <f t="shared" si="4"/>
        <v>0</v>
      </c>
      <c r="M23" s="42">
        <f t="shared" si="4"/>
        <v>3.5</v>
      </c>
      <c r="N23" s="42">
        <f t="shared" si="4"/>
        <v>1.5</v>
      </c>
      <c r="O23" s="42">
        <f t="shared" si="4"/>
        <v>0.72499999999999998</v>
      </c>
      <c r="P23" s="42">
        <f t="shared" si="4"/>
        <v>0</v>
      </c>
      <c r="Q23" s="42">
        <f t="shared" si="4"/>
        <v>4.875</v>
      </c>
      <c r="R23" s="42">
        <f t="shared" si="4"/>
        <v>16.5</v>
      </c>
      <c r="S23" s="42">
        <f t="shared" si="4"/>
        <v>0</v>
      </c>
      <c r="T23" s="42">
        <f t="shared" si="4"/>
        <v>0</v>
      </c>
      <c r="U23" s="42">
        <f t="shared" si="4"/>
        <v>34.199999999999996</v>
      </c>
      <c r="V23" s="42">
        <f t="shared" si="4"/>
        <v>0</v>
      </c>
      <c r="W23" s="42">
        <f t="shared" si="4"/>
        <v>0</v>
      </c>
      <c r="X23" s="42">
        <f t="shared" si="4"/>
        <v>0</v>
      </c>
      <c r="Y23" s="43">
        <f>SUM(C23:X23)</f>
        <v>387.32000000000005</v>
      </c>
    </row>
    <row r="24" spans="1:25" x14ac:dyDescent="0.15">
      <c r="A24" s="40">
        <f>SUM(A19)</f>
        <v>1</v>
      </c>
      <c r="B24" s="41" t="s">
        <v>41</v>
      </c>
      <c r="C24" s="42">
        <f t="shared" ref="C24:X24" si="5">SUM(C20*C22)</f>
        <v>9</v>
      </c>
      <c r="D24" s="42">
        <f t="shared" si="5"/>
        <v>0</v>
      </c>
      <c r="E24" s="42">
        <f t="shared" si="5"/>
        <v>0</v>
      </c>
      <c r="F24" s="42">
        <f t="shared" si="5"/>
        <v>13.5</v>
      </c>
      <c r="G24" s="42">
        <f t="shared" si="5"/>
        <v>0</v>
      </c>
      <c r="H24" s="42">
        <f t="shared" si="5"/>
        <v>0</v>
      </c>
      <c r="I24" s="42">
        <f t="shared" si="5"/>
        <v>0</v>
      </c>
      <c r="J24" s="42">
        <f t="shared" si="5"/>
        <v>0</v>
      </c>
      <c r="K24" s="42">
        <f t="shared" si="5"/>
        <v>0</v>
      </c>
      <c r="L24" s="42">
        <f t="shared" si="5"/>
        <v>41.5</v>
      </c>
      <c r="M24" s="42">
        <f t="shared" si="5"/>
        <v>0</v>
      </c>
      <c r="N24" s="42">
        <f t="shared" si="5"/>
        <v>0</v>
      </c>
      <c r="O24" s="42">
        <f t="shared" si="5"/>
        <v>0</v>
      </c>
      <c r="P24" s="42">
        <f t="shared" si="5"/>
        <v>0</v>
      </c>
      <c r="Q24" s="42">
        <f t="shared" si="5"/>
        <v>0</v>
      </c>
      <c r="R24" s="42">
        <f t="shared" si="5"/>
        <v>0</v>
      </c>
      <c r="S24" s="42">
        <f t="shared" si="5"/>
        <v>0</v>
      </c>
      <c r="T24" s="42">
        <f t="shared" si="5"/>
        <v>22.8</v>
      </c>
      <c r="U24" s="42">
        <f t="shared" si="5"/>
        <v>0</v>
      </c>
      <c r="V24" s="42">
        <f t="shared" si="5"/>
        <v>0</v>
      </c>
      <c r="W24" s="42">
        <f t="shared" si="5"/>
        <v>0</v>
      </c>
      <c r="X24" s="42">
        <f t="shared" si="5"/>
        <v>0</v>
      </c>
      <c r="Y24" s="43">
        <f>SUM(C24:X24)</f>
        <v>86.8</v>
      </c>
    </row>
    <row r="25" spans="1:25" x14ac:dyDescent="0.15">
      <c r="A25" s="108" t="s">
        <v>42</v>
      </c>
      <c r="B25" s="109"/>
      <c r="C25" s="44">
        <f>SUM(C23:C24)</f>
        <v>33</v>
      </c>
      <c r="D25" s="44">
        <f t="shared" ref="D25:X25" si="6">SUM(D23:D24)</f>
        <v>40.17</v>
      </c>
      <c r="E25" s="44">
        <f t="shared" si="6"/>
        <v>31.5</v>
      </c>
      <c r="F25" s="44">
        <f t="shared" si="6"/>
        <v>13.5</v>
      </c>
      <c r="G25" s="44">
        <f t="shared" si="6"/>
        <v>1.25</v>
      </c>
      <c r="H25" s="44">
        <f t="shared" si="6"/>
        <v>75</v>
      </c>
      <c r="I25" s="44">
        <f t="shared" si="6"/>
        <v>40</v>
      </c>
      <c r="J25" s="44">
        <f t="shared" si="6"/>
        <v>100.10000000000001</v>
      </c>
      <c r="K25" s="44">
        <f t="shared" si="6"/>
        <v>14</v>
      </c>
      <c r="L25" s="44">
        <f t="shared" si="6"/>
        <v>41.5</v>
      </c>
      <c r="M25" s="44">
        <f t="shared" si="6"/>
        <v>3.5</v>
      </c>
      <c r="N25" s="44">
        <f t="shared" si="6"/>
        <v>1.5</v>
      </c>
      <c r="O25" s="44">
        <f t="shared" si="6"/>
        <v>0.72499999999999998</v>
      </c>
      <c r="P25" s="44">
        <f t="shared" si="6"/>
        <v>0</v>
      </c>
      <c r="Q25" s="44">
        <f t="shared" si="6"/>
        <v>4.875</v>
      </c>
      <c r="R25" s="44">
        <f t="shared" si="6"/>
        <v>16.5</v>
      </c>
      <c r="S25" s="44">
        <f t="shared" si="6"/>
        <v>0</v>
      </c>
      <c r="T25" s="44">
        <f t="shared" si="6"/>
        <v>22.8</v>
      </c>
      <c r="U25" s="44">
        <f t="shared" si="6"/>
        <v>34.199999999999996</v>
      </c>
      <c r="V25" s="44">
        <f t="shared" si="6"/>
        <v>0</v>
      </c>
      <c r="W25" s="44">
        <f t="shared" si="6"/>
        <v>0</v>
      </c>
      <c r="X25" s="44">
        <f t="shared" si="6"/>
        <v>0</v>
      </c>
      <c r="Y25" s="43">
        <f>SUM(C25:X25)</f>
        <v>474.12000000000006</v>
      </c>
    </row>
    <row r="26" spans="1:25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1:25" s="48" customForma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</row>
    <row r="28" spans="1:25" x14ac:dyDescent="0.15">
      <c r="A28" s="110" t="s">
        <v>43</v>
      </c>
      <c r="B28" s="110"/>
      <c r="C28" s="49"/>
      <c r="H28" s="110" t="s">
        <v>44</v>
      </c>
      <c r="I28" s="110"/>
      <c r="J28" s="110"/>
      <c r="K28" s="110"/>
      <c r="P28" s="110" t="s">
        <v>45</v>
      </c>
      <c r="Q28" s="110"/>
      <c r="R28" s="110"/>
      <c r="S28" s="110"/>
    </row>
    <row r="32" spans="1:25" x14ac:dyDescent="0.15">
      <c r="B32" s="92" t="s">
        <v>0</v>
      </c>
      <c r="C32" s="92"/>
      <c r="D32" s="92"/>
      <c r="E32" s="92"/>
      <c r="F32" s="92"/>
      <c r="G32" s="92"/>
      <c r="H32" s="92"/>
      <c r="I32" s="92"/>
      <c r="J32" s="92"/>
      <c r="L32" s="2"/>
      <c r="M32" s="93" t="s">
        <v>165</v>
      </c>
      <c r="N32" s="93"/>
      <c r="O32" s="93"/>
      <c r="P32" s="93"/>
      <c r="Q32" s="93"/>
      <c r="R32" s="93" t="s">
        <v>110</v>
      </c>
      <c r="S32" s="93"/>
      <c r="T32" s="93"/>
      <c r="U32" s="93"/>
      <c r="V32" s="93"/>
    </row>
    <row r="33" spans="1:25" x14ac:dyDescent="0.15">
      <c r="B33" s="3" t="s">
        <v>3</v>
      </c>
      <c r="C33" s="4">
        <v>1</v>
      </c>
      <c r="D33" s="4">
        <v>1</v>
      </c>
      <c r="E33" s="5"/>
      <c r="F33" s="5"/>
      <c r="G33" s="5"/>
      <c r="H33" s="5"/>
      <c r="I33" s="5"/>
      <c r="J33" s="5"/>
      <c r="P33" s="94"/>
      <c r="Q33" s="94"/>
      <c r="R33" s="94"/>
      <c r="S33" s="94"/>
      <c r="T33" s="5"/>
      <c r="U33" s="5"/>
      <c r="V33" s="5"/>
    </row>
    <row r="34" spans="1:25" x14ac:dyDescent="0.15">
      <c r="A34" s="95"/>
      <c r="B34" s="96"/>
      <c r="C34" s="99" t="s">
        <v>4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7"/>
      <c r="X34" s="7"/>
      <c r="Y34" s="8"/>
    </row>
    <row r="35" spans="1:25" ht="44.25" thickBot="1" x14ac:dyDescent="0.2">
      <c r="A35" s="97"/>
      <c r="B35" s="98"/>
      <c r="C35" s="9" t="s">
        <v>5</v>
      </c>
      <c r="D35" s="11" t="s">
        <v>8</v>
      </c>
      <c r="E35" s="11" t="s">
        <v>9</v>
      </c>
      <c r="F35" s="11" t="s">
        <v>7</v>
      </c>
      <c r="G35" s="11" t="s">
        <v>86</v>
      </c>
      <c r="H35" s="11" t="s">
        <v>6</v>
      </c>
      <c r="I35" s="11" t="s">
        <v>158</v>
      </c>
      <c r="J35" s="11" t="s">
        <v>21</v>
      </c>
      <c r="K35" s="11" t="s">
        <v>77</v>
      </c>
      <c r="L35" s="11" t="s">
        <v>12</v>
      </c>
      <c r="M35" s="11" t="s">
        <v>20</v>
      </c>
      <c r="N35" s="11" t="s">
        <v>61</v>
      </c>
      <c r="O35" s="11" t="s">
        <v>159</v>
      </c>
      <c r="P35" s="11" t="s">
        <v>160</v>
      </c>
      <c r="Q35" s="11"/>
      <c r="R35" s="11"/>
      <c r="S35" s="11"/>
      <c r="T35" s="11"/>
      <c r="U35" s="11"/>
      <c r="V35" s="10"/>
      <c r="W35" s="10"/>
      <c r="X35" s="10"/>
      <c r="Y35" s="8"/>
    </row>
    <row r="36" spans="1:25" ht="11.25" customHeight="1" x14ac:dyDescent="0.15">
      <c r="A36" s="102">
        <v>70</v>
      </c>
      <c r="B36" s="14" t="s">
        <v>91</v>
      </c>
      <c r="C36" s="15"/>
      <c r="D36" s="15"/>
      <c r="E36" s="15"/>
      <c r="F36" s="15"/>
      <c r="G36" s="15"/>
      <c r="H36" s="15"/>
      <c r="I36" s="15"/>
      <c r="J36" s="15">
        <v>50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16"/>
      <c r="X36" s="16"/>
      <c r="Y36" s="8"/>
    </row>
    <row r="37" spans="1:25" ht="11.25" customHeight="1" x14ac:dyDescent="0.15">
      <c r="A37" s="103"/>
      <c r="B37" s="17" t="s">
        <v>102</v>
      </c>
      <c r="C37" s="18"/>
      <c r="D37" s="18"/>
      <c r="E37" s="18">
        <v>1</v>
      </c>
      <c r="F37" s="18"/>
      <c r="G37" s="18"/>
      <c r="H37" s="18">
        <v>3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5" x14ac:dyDescent="0.15">
      <c r="A38" s="103"/>
      <c r="B38" s="17" t="s">
        <v>7</v>
      </c>
      <c r="C38" s="18"/>
      <c r="D38" s="18"/>
      <c r="E38" s="18"/>
      <c r="F38" s="18">
        <v>10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8"/>
    </row>
    <row r="39" spans="1:25" ht="11.25" thickBot="1" x14ac:dyDescent="0.2">
      <c r="A39" s="104"/>
      <c r="B39" s="20" t="s">
        <v>33</v>
      </c>
      <c r="C39" s="21">
        <v>70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8"/>
    </row>
    <row r="40" spans="1:25" ht="11.25" customHeight="1" x14ac:dyDescent="0.15">
      <c r="A40" s="102" t="s">
        <v>27</v>
      </c>
      <c r="B40" s="14" t="s">
        <v>58</v>
      </c>
      <c r="C40" s="15"/>
      <c r="D40" s="15">
        <v>5</v>
      </c>
      <c r="E40" s="15"/>
      <c r="F40" s="15"/>
      <c r="G40" s="15"/>
      <c r="H40" s="15"/>
      <c r="I40" s="15">
        <v>20</v>
      </c>
      <c r="J40" s="15"/>
      <c r="K40" s="15"/>
      <c r="L40" s="15">
        <v>10</v>
      </c>
      <c r="M40" s="15"/>
      <c r="N40" s="15">
        <v>40</v>
      </c>
      <c r="O40" s="15"/>
      <c r="P40" s="15"/>
      <c r="Q40" s="15"/>
      <c r="R40" s="15"/>
      <c r="S40" s="15"/>
      <c r="T40" s="15"/>
      <c r="U40" s="15"/>
      <c r="V40" s="16"/>
      <c r="W40" s="16"/>
      <c r="X40" s="16"/>
      <c r="Y40" s="8"/>
    </row>
    <row r="41" spans="1:25" ht="11.25" customHeight="1" x14ac:dyDescent="0.15">
      <c r="A41" s="103"/>
      <c r="B41" s="17" t="s">
        <v>143</v>
      </c>
      <c r="C41" s="18"/>
      <c r="D41" s="18">
        <v>15</v>
      </c>
      <c r="E41" s="18"/>
      <c r="F41" s="18"/>
      <c r="G41" s="18">
        <v>50</v>
      </c>
      <c r="H41" s="18"/>
      <c r="I41" s="18"/>
      <c r="J41" s="18"/>
      <c r="K41" s="18">
        <v>40</v>
      </c>
      <c r="L41" s="18">
        <v>10</v>
      </c>
      <c r="M41" s="18">
        <v>3</v>
      </c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x14ac:dyDescent="0.15">
      <c r="A42" s="103"/>
      <c r="B42" s="17" t="s">
        <v>132</v>
      </c>
      <c r="C42" s="18"/>
      <c r="D42" s="18"/>
      <c r="E42" s="18"/>
      <c r="F42" s="18">
        <v>20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8"/>
    </row>
    <row r="43" spans="1:25" ht="11.25" thickBot="1" x14ac:dyDescent="0.2">
      <c r="A43" s="104"/>
      <c r="B43" s="20" t="s">
        <v>57</v>
      </c>
      <c r="C43" s="21">
        <v>60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8"/>
    </row>
    <row r="44" spans="1:25" ht="11.25" customHeight="1" x14ac:dyDescent="0.15">
      <c r="A44" s="102" t="s">
        <v>31</v>
      </c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52"/>
      <c r="X44" s="52"/>
      <c r="Y44" s="8"/>
    </row>
    <row r="45" spans="1:25" ht="11.25" customHeight="1" x14ac:dyDescent="0.15">
      <c r="A45" s="103"/>
      <c r="B45" s="5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4"/>
      <c r="W45" s="54"/>
      <c r="X45" s="54"/>
      <c r="Y45" s="8"/>
    </row>
    <row r="46" spans="1:25" x14ac:dyDescent="0.15">
      <c r="A46" s="103"/>
      <c r="B46" s="5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54"/>
      <c r="W46" s="54"/>
      <c r="X46" s="54"/>
      <c r="Y46" s="8"/>
    </row>
    <row r="47" spans="1:25" ht="11.25" thickBot="1" x14ac:dyDescent="0.2">
      <c r="A47" s="10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57"/>
      <c r="X47" s="57"/>
      <c r="Y47" s="8"/>
    </row>
    <row r="48" spans="1:25" ht="11.25" thickBot="1" x14ac:dyDescent="0.2">
      <c r="A48" s="24">
        <f>SUM(C33)</f>
        <v>1</v>
      </c>
      <c r="B48" s="25" t="s">
        <v>73</v>
      </c>
      <c r="C48" s="26">
        <f>SUM(C36:C39)</f>
        <v>70</v>
      </c>
      <c r="D48" s="26">
        <f t="shared" ref="D48:X48" si="7">SUM(D36:D39)</f>
        <v>0</v>
      </c>
      <c r="E48" s="26">
        <f t="shared" si="7"/>
        <v>1</v>
      </c>
      <c r="F48" s="26">
        <f t="shared" si="7"/>
        <v>10</v>
      </c>
      <c r="G48" s="26">
        <f t="shared" si="7"/>
        <v>0</v>
      </c>
      <c r="H48" s="26">
        <f t="shared" si="7"/>
        <v>3</v>
      </c>
      <c r="I48" s="26">
        <f t="shared" si="7"/>
        <v>0</v>
      </c>
      <c r="J48" s="26">
        <f t="shared" si="7"/>
        <v>50</v>
      </c>
      <c r="K48" s="26">
        <f t="shared" si="7"/>
        <v>0</v>
      </c>
      <c r="L48" s="26">
        <f t="shared" si="7"/>
        <v>0</v>
      </c>
      <c r="M48" s="26">
        <f t="shared" si="7"/>
        <v>0</v>
      </c>
      <c r="N48" s="26">
        <f t="shared" si="7"/>
        <v>0</v>
      </c>
      <c r="O48" s="26">
        <f t="shared" si="7"/>
        <v>0</v>
      </c>
      <c r="P48" s="26">
        <f t="shared" si="7"/>
        <v>0</v>
      </c>
      <c r="Q48" s="26">
        <f t="shared" si="7"/>
        <v>0</v>
      </c>
      <c r="R48" s="26">
        <f t="shared" si="7"/>
        <v>0</v>
      </c>
      <c r="S48" s="26">
        <f t="shared" si="7"/>
        <v>0</v>
      </c>
      <c r="T48" s="26">
        <f t="shared" si="7"/>
        <v>0</v>
      </c>
      <c r="U48" s="26">
        <f t="shared" si="7"/>
        <v>0</v>
      </c>
      <c r="V48" s="26">
        <f t="shared" si="7"/>
        <v>0</v>
      </c>
      <c r="W48" s="26">
        <f t="shared" si="7"/>
        <v>0</v>
      </c>
      <c r="X48" s="26">
        <f t="shared" si="7"/>
        <v>0</v>
      </c>
      <c r="Y48" s="8"/>
    </row>
    <row r="49" spans="1:25" x14ac:dyDescent="0.15">
      <c r="A49" s="27"/>
      <c r="B49" s="28" t="s">
        <v>74</v>
      </c>
      <c r="C49" s="29">
        <f>SUM(A48*C48)/1000</f>
        <v>7.0000000000000007E-2</v>
      </c>
      <c r="D49" s="29">
        <f>+(A48*D48)/1000</f>
        <v>0</v>
      </c>
      <c r="E49" s="29">
        <f>+(A48*E48)</f>
        <v>1</v>
      </c>
      <c r="F49" s="29">
        <f>+(A48*F48)/1000</f>
        <v>0.01</v>
      </c>
      <c r="G49" s="29">
        <f>+(A48*G48)/1000</f>
        <v>0</v>
      </c>
      <c r="H49" s="29">
        <f>+(A48*H48)/1000</f>
        <v>3.0000000000000001E-3</v>
      </c>
      <c r="I49" s="29">
        <f>+(A48*I48)/1000</f>
        <v>0</v>
      </c>
      <c r="J49" s="29">
        <f>+(A48*J48)/1000</f>
        <v>0.05</v>
      </c>
      <c r="K49" s="29">
        <f>+(A48*K48)/1000</f>
        <v>0</v>
      </c>
      <c r="L49" s="29">
        <f>+(A48*L48)/1000</f>
        <v>0</v>
      </c>
      <c r="M49" s="29">
        <f>+(A48*M48)/1000</f>
        <v>0</v>
      </c>
      <c r="N49" s="29">
        <f>+(A48*N48)/1000</f>
        <v>0</v>
      </c>
      <c r="O49" s="29">
        <f>+(A48*O48)/1000</f>
        <v>0</v>
      </c>
      <c r="P49" s="29">
        <f>+(A48*P48)/1000</f>
        <v>0</v>
      </c>
      <c r="Q49" s="29">
        <f>+(A48*Q48)/1000</f>
        <v>0</v>
      </c>
      <c r="R49" s="29">
        <f>+(A48*R48)/1000</f>
        <v>0</v>
      </c>
      <c r="S49" s="29">
        <f>+(A48*S48)/1000</f>
        <v>0</v>
      </c>
      <c r="T49" s="29">
        <f>+(A48*T48)/1000</f>
        <v>0</v>
      </c>
      <c r="U49" s="29">
        <f>+(A48*U48)/1000</f>
        <v>0</v>
      </c>
      <c r="V49" s="29">
        <f>+(A48*V48)/1000</f>
        <v>0</v>
      </c>
      <c r="W49" s="29">
        <f>+(A48*W48)/1000</f>
        <v>0</v>
      </c>
      <c r="X49" s="29">
        <f>+(A48*X48)/1000</f>
        <v>0</v>
      </c>
      <c r="Y49" s="8"/>
    </row>
    <row r="50" spans="1:25" x14ac:dyDescent="0.15">
      <c r="A50" s="24">
        <f>SUM(D33)</f>
        <v>1</v>
      </c>
      <c r="B50" s="28" t="s">
        <v>75</v>
      </c>
      <c r="C50" s="30">
        <f>SUM(C40:C43)</f>
        <v>60</v>
      </c>
      <c r="D50" s="30">
        <f t="shared" ref="D50:X50" si="8">SUM(D40:D43)</f>
        <v>20</v>
      </c>
      <c r="E50" s="30">
        <f t="shared" si="8"/>
        <v>0</v>
      </c>
      <c r="F50" s="30">
        <f t="shared" si="8"/>
        <v>20</v>
      </c>
      <c r="G50" s="30">
        <f t="shared" si="8"/>
        <v>50</v>
      </c>
      <c r="H50" s="30">
        <f t="shared" si="8"/>
        <v>0</v>
      </c>
      <c r="I50" s="30">
        <f t="shared" si="8"/>
        <v>20</v>
      </c>
      <c r="J50" s="30">
        <f t="shared" si="8"/>
        <v>0</v>
      </c>
      <c r="K50" s="30">
        <f t="shared" si="8"/>
        <v>40</v>
      </c>
      <c r="L50" s="30">
        <f t="shared" si="8"/>
        <v>20</v>
      </c>
      <c r="M50" s="30">
        <f t="shared" si="8"/>
        <v>3</v>
      </c>
      <c r="N50" s="30">
        <f t="shared" si="8"/>
        <v>40</v>
      </c>
      <c r="O50" s="30">
        <f t="shared" si="8"/>
        <v>0</v>
      </c>
      <c r="P50" s="30">
        <f t="shared" si="8"/>
        <v>0</v>
      </c>
      <c r="Q50" s="30">
        <f t="shared" si="8"/>
        <v>0</v>
      </c>
      <c r="R50" s="30">
        <f t="shared" si="8"/>
        <v>0</v>
      </c>
      <c r="S50" s="30">
        <f t="shared" si="8"/>
        <v>0</v>
      </c>
      <c r="T50" s="30">
        <f t="shared" si="8"/>
        <v>0</v>
      </c>
      <c r="U50" s="30">
        <f t="shared" si="8"/>
        <v>0</v>
      </c>
      <c r="V50" s="30">
        <f t="shared" si="8"/>
        <v>0</v>
      </c>
      <c r="W50" s="30">
        <f t="shared" si="8"/>
        <v>0</v>
      </c>
      <c r="X50" s="30">
        <f t="shared" si="8"/>
        <v>0</v>
      </c>
      <c r="Y50" s="8"/>
    </row>
    <row r="51" spans="1:25" ht="11.25" thickBot="1" x14ac:dyDescent="0.2">
      <c r="A51" s="31"/>
      <c r="B51" s="32" t="s">
        <v>76</v>
      </c>
      <c r="C51" s="33">
        <f>SUM(A50*C50)/1000</f>
        <v>0.06</v>
      </c>
      <c r="D51" s="33">
        <f>+(A50*D50)/1000</f>
        <v>0.02</v>
      </c>
      <c r="E51" s="33">
        <f>+(A50*E50)/1000</f>
        <v>0</v>
      </c>
      <c r="F51" s="33">
        <f>+(A50*F50)/1000</f>
        <v>0.02</v>
      </c>
      <c r="G51" s="33">
        <f>+(A50*G50)/1000</f>
        <v>0.05</v>
      </c>
      <c r="H51" s="33">
        <f>+(A50*H50)/1000</f>
        <v>0</v>
      </c>
      <c r="I51" s="33">
        <f>+(A50*I50)/1000</f>
        <v>0.02</v>
      </c>
      <c r="J51" s="33">
        <f>+(A50*J50)/1000</f>
        <v>0</v>
      </c>
      <c r="K51" s="33">
        <f>+(A50*K50)/1000</f>
        <v>0.04</v>
      </c>
      <c r="L51" s="33">
        <f>+(A50*L50)/1000</f>
        <v>0.02</v>
      </c>
      <c r="M51" s="33">
        <f>+(A50*M50)/1000</f>
        <v>3.0000000000000001E-3</v>
      </c>
      <c r="N51" s="33">
        <f>+(A50*N50)/1000</f>
        <v>0.04</v>
      </c>
      <c r="O51" s="33">
        <f>+(A50*O50)/1000</f>
        <v>0</v>
      </c>
      <c r="P51" s="33">
        <f>+(A50*P50)/1000</f>
        <v>0</v>
      </c>
      <c r="Q51" s="33">
        <f>+(A50*Q50)/1000</f>
        <v>0</v>
      </c>
      <c r="R51" s="33">
        <f>+(A50*R50)/1000</f>
        <v>0</v>
      </c>
      <c r="S51" s="33">
        <f>+(A50*S50)/1000</f>
        <v>0</v>
      </c>
      <c r="T51" s="33">
        <f>+(A50*T50)/1000</f>
        <v>0</v>
      </c>
      <c r="U51" s="33">
        <f>+(A50*U50)/1000</f>
        <v>0</v>
      </c>
      <c r="V51" s="34">
        <f>+(A50*V50)/1000</f>
        <v>0</v>
      </c>
      <c r="W51" s="34">
        <f>+(A50*W50)/1000</f>
        <v>0</v>
      </c>
      <c r="X51" s="34">
        <f>+(A50*X50)/1000</f>
        <v>0</v>
      </c>
      <c r="Y51" s="8"/>
    </row>
    <row r="52" spans="1:25" x14ac:dyDescent="0.15">
      <c r="A52" s="106" t="s">
        <v>39</v>
      </c>
      <c r="B52" s="107"/>
      <c r="C52" s="35">
        <f>+C51+C49</f>
        <v>0.13</v>
      </c>
      <c r="D52" s="35">
        <f t="shared" ref="D52:X52" si="9">+D51+D49</f>
        <v>0.02</v>
      </c>
      <c r="E52" s="35">
        <f t="shared" si="9"/>
        <v>1</v>
      </c>
      <c r="F52" s="35">
        <f t="shared" si="9"/>
        <v>0.03</v>
      </c>
      <c r="G52" s="35">
        <f t="shared" si="9"/>
        <v>0.05</v>
      </c>
      <c r="H52" s="35">
        <f t="shared" si="9"/>
        <v>3.0000000000000001E-3</v>
      </c>
      <c r="I52" s="35">
        <f t="shared" si="9"/>
        <v>0.02</v>
      </c>
      <c r="J52" s="35">
        <f t="shared" si="9"/>
        <v>0.05</v>
      </c>
      <c r="K52" s="35">
        <f t="shared" si="9"/>
        <v>0.04</v>
      </c>
      <c r="L52" s="35">
        <f t="shared" si="9"/>
        <v>0.02</v>
      </c>
      <c r="M52" s="35">
        <f t="shared" si="9"/>
        <v>3.0000000000000001E-3</v>
      </c>
      <c r="N52" s="35">
        <f t="shared" si="9"/>
        <v>0.04</v>
      </c>
      <c r="O52" s="35">
        <f t="shared" si="9"/>
        <v>0</v>
      </c>
      <c r="P52" s="35">
        <f t="shared" si="9"/>
        <v>0</v>
      </c>
      <c r="Q52" s="35">
        <f t="shared" si="9"/>
        <v>0</v>
      </c>
      <c r="R52" s="35">
        <f t="shared" si="9"/>
        <v>0</v>
      </c>
      <c r="S52" s="35">
        <f t="shared" si="9"/>
        <v>0</v>
      </c>
      <c r="T52" s="35">
        <f t="shared" si="9"/>
        <v>0</v>
      </c>
      <c r="U52" s="35">
        <f t="shared" si="9"/>
        <v>0</v>
      </c>
      <c r="V52" s="36">
        <f t="shared" si="9"/>
        <v>0</v>
      </c>
      <c r="W52" s="36">
        <f t="shared" si="9"/>
        <v>0</v>
      </c>
      <c r="X52" s="36">
        <f t="shared" si="9"/>
        <v>0</v>
      </c>
      <c r="Y52" s="8"/>
    </row>
    <row r="53" spans="1:25" x14ac:dyDescent="0.15">
      <c r="A53" s="99" t="s">
        <v>40</v>
      </c>
      <c r="B53" s="101"/>
      <c r="C53" s="37">
        <v>300</v>
      </c>
      <c r="D53" s="37">
        <v>900</v>
      </c>
      <c r="E53" s="37">
        <v>70</v>
      </c>
      <c r="F53" s="37">
        <v>2250</v>
      </c>
      <c r="G53" s="37">
        <v>500</v>
      </c>
      <c r="H53" s="37">
        <v>3090</v>
      </c>
      <c r="I53" s="37">
        <v>200</v>
      </c>
      <c r="J53" s="37">
        <v>275</v>
      </c>
      <c r="K53" s="37">
        <v>2200</v>
      </c>
      <c r="L53" s="37">
        <v>350</v>
      </c>
      <c r="M53" s="37">
        <v>147</v>
      </c>
      <c r="N53" s="37">
        <v>350</v>
      </c>
      <c r="O53" s="37">
        <v>200</v>
      </c>
      <c r="P53" s="37">
        <v>1250</v>
      </c>
      <c r="Q53" s="37"/>
      <c r="R53" s="37"/>
      <c r="S53" s="37"/>
      <c r="T53" s="37"/>
      <c r="U53" s="37"/>
      <c r="V53" s="38"/>
      <c r="W53" s="38"/>
      <c r="X53" s="38"/>
      <c r="Y53" s="8"/>
    </row>
    <row r="54" spans="1:25" x14ac:dyDescent="0.15">
      <c r="A54" s="40">
        <f>SUM(A48)</f>
        <v>1</v>
      </c>
      <c r="B54" s="41" t="s">
        <v>41</v>
      </c>
      <c r="C54" s="42">
        <f>SUM(C49*C53)</f>
        <v>21.000000000000004</v>
      </c>
      <c r="D54" s="42">
        <f>SUM(D49*D53)</f>
        <v>0</v>
      </c>
      <c r="E54" s="42">
        <f t="shared" ref="E54:X54" si="10">SUM(E49*E53)</f>
        <v>70</v>
      </c>
      <c r="F54" s="42">
        <f t="shared" si="10"/>
        <v>22.5</v>
      </c>
      <c r="G54" s="42">
        <f t="shared" si="10"/>
        <v>0</v>
      </c>
      <c r="H54" s="42">
        <f t="shared" si="10"/>
        <v>9.27</v>
      </c>
      <c r="I54" s="42">
        <f t="shared" si="10"/>
        <v>0</v>
      </c>
      <c r="J54" s="42">
        <f t="shared" si="10"/>
        <v>13.75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136.51999999999998</v>
      </c>
    </row>
    <row r="55" spans="1:25" x14ac:dyDescent="0.15">
      <c r="A55" s="40">
        <f>SUM(A50)</f>
        <v>1</v>
      </c>
      <c r="B55" s="41" t="s">
        <v>41</v>
      </c>
      <c r="C55" s="42">
        <f>SUM(C51*C53)</f>
        <v>18</v>
      </c>
      <c r="D55" s="42">
        <f>SUM(D51*D53)</f>
        <v>18</v>
      </c>
      <c r="E55" s="42">
        <f t="shared" ref="E55:X55" si="11">SUM(E51*E53)</f>
        <v>0</v>
      </c>
      <c r="F55" s="42">
        <f t="shared" si="11"/>
        <v>45</v>
      </c>
      <c r="G55" s="42">
        <f t="shared" si="11"/>
        <v>25</v>
      </c>
      <c r="H55" s="42">
        <f t="shared" si="11"/>
        <v>0</v>
      </c>
      <c r="I55" s="42">
        <f t="shared" si="11"/>
        <v>4</v>
      </c>
      <c r="J55" s="42">
        <f t="shared" si="11"/>
        <v>0</v>
      </c>
      <c r="K55" s="42">
        <f t="shared" si="11"/>
        <v>88</v>
      </c>
      <c r="L55" s="42">
        <f t="shared" si="11"/>
        <v>7</v>
      </c>
      <c r="M55" s="42">
        <f t="shared" si="11"/>
        <v>0.441</v>
      </c>
      <c r="N55" s="42">
        <f t="shared" si="11"/>
        <v>14</v>
      </c>
      <c r="O55" s="42">
        <f t="shared" si="11"/>
        <v>0</v>
      </c>
      <c r="P55" s="42">
        <f t="shared" si="11"/>
        <v>0</v>
      </c>
      <c r="Q55" s="42">
        <f t="shared" si="11"/>
        <v>0</v>
      </c>
      <c r="R55" s="42">
        <f t="shared" si="11"/>
        <v>0</v>
      </c>
      <c r="S55" s="42">
        <f t="shared" si="11"/>
        <v>0</v>
      </c>
      <c r="T55" s="42">
        <f t="shared" si="11"/>
        <v>0</v>
      </c>
      <c r="U55" s="42">
        <f t="shared" si="11"/>
        <v>0</v>
      </c>
      <c r="V55" s="42">
        <f t="shared" si="11"/>
        <v>0</v>
      </c>
      <c r="W55" s="42">
        <f t="shared" si="11"/>
        <v>0</v>
      </c>
      <c r="X55" s="42">
        <f t="shared" si="11"/>
        <v>0</v>
      </c>
      <c r="Y55" s="43">
        <f>SUM(C55:X55)</f>
        <v>219.441</v>
      </c>
    </row>
    <row r="56" spans="1:25" ht="26.25" customHeight="1" x14ac:dyDescent="0.15">
      <c r="A56" s="108" t="s">
        <v>42</v>
      </c>
      <c r="B56" s="109"/>
      <c r="C56" s="44">
        <f>SUM(C54:C55)</f>
        <v>39</v>
      </c>
      <c r="D56" s="44">
        <f t="shared" ref="D56:X56" si="12">+D52*D53</f>
        <v>18</v>
      </c>
      <c r="E56" s="44">
        <f t="shared" si="12"/>
        <v>70</v>
      </c>
      <c r="F56" s="44">
        <f t="shared" si="12"/>
        <v>67.5</v>
      </c>
      <c r="G56" s="44">
        <f t="shared" si="12"/>
        <v>25</v>
      </c>
      <c r="H56" s="44">
        <f t="shared" si="12"/>
        <v>9.27</v>
      </c>
      <c r="I56" s="44">
        <f t="shared" si="12"/>
        <v>4</v>
      </c>
      <c r="J56" s="44">
        <f t="shared" si="12"/>
        <v>13.75</v>
      </c>
      <c r="K56" s="44">
        <f t="shared" si="12"/>
        <v>88</v>
      </c>
      <c r="L56" s="44">
        <f t="shared" si="12"/>
        <v>7</v>
      </c>
      <c r="M56" s="44">
        <f t="shared" si="12"/>
        <v>0.441</v>
      </c>
      <c r="N56" s="44">
        <f t="shared" si="12"/>
        <v>14</v>
      </c>
      <c r="O56" s="44">
        <f t="shared" si="12"/>
        <v>0</v>
      </c>
      <c r="P56" s="44">
        <f t="shared" si="12"/>
        <v>0</v>
      </c>
      <c r="Q56" s="44">
        <f t="shared" si="12"/>
        <v>0</v>
      </c>
      <c r="R56" s="44">
        <f t="shared" si="12"/>
        <v>0</v>
      </c>
      <c r="S56" s="44">
        <f t="shared" si="12"/>
        <v>0</v>
      </c>
      <c r="T56" s="44">
        <f>+T52*T53</f>
        <v>0</v>
      </c>
      <c r="U56" s="44">
        <f t="shared" si="12"/>
        <v>0</v>
      </c>
      <c r="V56" s="58">
        <f t="shared" si="12"/>
        <v>0</v>
      </c>
      <c r="W56" s="58">
        <f t="shared" si="12"/>
        <v>0</v>
      </c>
      <c r="X56" s="58">
        <f t="shared" si="12"/>
        <v>0</v>
      </c>
      <c r="Y56" s="43">
        <f>SUM(C56:X56)</f>
        <v>355.96099999999996</v>
      </c>
    </row>
    <row r="57" spans="1:25" x14ac:dyDescent="0.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6"/>
    </row>
    <row r="58" spans="1:25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6"/>
    </row>
    <row r="59" spans="1:25" x14ac:dyDescent="0.15">
      <c r="A59" s="110" t="s">
        <v>43</v>
      </c>
      <c r="B59" s="110"/>
      <c r="C59" s="49"/>
      <c r="H59" s="110" t="s">
        <v>44</v>
      </c>
      <c r="I59" s="110"/>
      <c r="J59" s="110"/>
      <c r="K59" s="110"/>
      <c r="P59" s="110" t="s">
        <v>45</v>
      </c>
      <c r="Q59" s="110"/>
      <c r="R59" s="110"/>
      <c r="S59" s="110"/>
    </row>
  </sheetData>
  <mergeCells count="30">
    <mergeCell ref="B1:J1"/>
    <mergeCell ref="M1:Q1"/>
    <mergeCell ref="R1:V1"/>
    <mergeCell ref="P2:S2"/>
    <mergeCell ref="A3:B4"/>
    <mergeCell ref="C3:V3"/>
    <mergeCell ref="A28:B28"/>
    <mergeCell ref="H28:K28"/>
    <mergeCell ref="P28:S28"/>
    <mergeCell ref="A5:A8"/>
    <mergeCell ref="A9:A12"/>
    <mergeCell ref="A13:A16"/>
    <mergeCell ref="A21:B21"/>
    <mergeCell ref="A22:B22"/>
    <mergeCell ref="A25:B25"/>
    <mergeCell ref="B32:J32"/>
    <mergeCell ref="M32:Q32"/>
    <mergeCell ref="R32:V32"/>
    <mergeCell ref="P33:S33"/>
    <mergeCell ref="A34:B35"/>
    <mergeCell ref="C34:V34"/>
    <mergeCell ref="A56:B56"/>
    <mergeCell ref="A59:B59"/>
    <mergeCell ref="H59:K59"/>
    <mergeCell ref="P59:S59"/>
    <mergeCell ref="A36:A39"/>
    <mergeCell ref="A40:A43"/>
    <mergeCell ref="A44:A47"/>
    <mergeCell ref="A52:B52"/>
    <mergeCell ref="A53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zoomScaleNormal="100" workbookViewId="0">
      <selection activeCell="O13" sqref="O13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5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92" t="s">
        <v>0</v>
      </c>
      <c r="C1" s="92"/>
      <c r="D1" s="92"/>
      <c r="E1" s="92"/>
      <c r="F1" s="92"/>
      <c r="G1" s="92"/>
      <c r="H1" s="92"/>
      <c r="I1" s="92"/>
      <c r="J1" s="92"/>
      <c r="L1" s="2"/>
      <c r="M1" s="93" t="s">
        <v>192</v>
      </c>
      <c r="N1" s="93"/>
      <c r="O1" s="93"/>
      <c r="P1" s="93"/>
      <c r="Q1" s="93"/>
      <c r="R1" s="93" t="s">
        <v>2</v>
      </c>
      <c r="S1" s="93"/>
      <c r="T1" s="93"/>
      <c r="U1" s="93"/>
      <c r="V1" s="93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94">
        <v>44896</v>
      </c>
      <c r="Q2" s="94"/>
      <c r="R2" s="94"/>
      <c r="S2" s="94"/>
      <c r="T2" s="5"/>
      <c r="U2" s="5"/>
      <c r="V2" s="5"/>
    </row>
    <row r="3" spans="1:25" x14ac:dyDescent="0.15">
      <c r="A3" s="95"/>
      <c r="B3" s="96"/>
      <c r="C3" s="99" t="s">
        <v>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7"/>
      <c r="X3" s="7"/>
      <c r="Y3" s="8"/>
    </row>
    <row r="4" spans="1:25" ht="44.25" thickBot="1" x14ac:dyDescent="0.2">
      <c r="A4" s="97"/>
      <c r="B4" s="98"/>
      <c r="C4" s="9" t="s">
        <v>5</v>
      </c>
      <c r="D4" s="10" t="s">
        <v>6</v>
      </c>
      <c r="E4" s="11" t="s">
        <v>7</v>
      </c>
      <c r="F4" s="11" t="s">
        <v>8</v>
      </c>
      <c r="G4" s="11" t="s">
        <v>23</v>
      </c>
      <c r="H4" s="11" t="s">
        <v>9</v>
      </c>
      <c r="I4" s="12" t="s">
        <v>90</v>
      </c>
      <c r="J4" s="11" t="s">
        <v>49</v>
      </c>
      <c r="K4" s="11" t="s">
        <v>12</v>
      </c>
      <c r="L4" s="12" t="s">
        <v>182</v>
      </c>
      <c r="M4" s="11" t="s">
        <v>20</v>
      </c>
      <c r="N4" s="11" t="s">
        <v>176</v>
      </c>
      <c r="O4" s="11" t="s">
        <v>21</v>
      </c>
      <c r="P4" s="11" t="s">
        <v>61</v>
      </c>
      <c r="Q4" s="11" t="s">
        <v>61</v>
      </c>
      <c r="R4" s="11" t="s">
        <v>164</v>
      </c>
      <c r="S4" s="11" t="s">
        <v>13</v>
      </c>
      <c r="T4" s="11" t="s">
        <v>51</v>
      </c>
      <c r="U4" s="12" t="s">
        <v>19</v>
      </c>
      <c r="V4" s="13" t="s">
        <v>47</v>
      </c>
      <c r="W4" s="10"/>
      <c r="X4" s="10"/>
      <c r="Y4" s="8"/>
    </row>
    <row r="5" spans="1:25" ht="11.25" customHeight="1" x14ac:dyDescent="0.15">
      <c r="A5" s="102" t="s">
        <v>25</v>
      </c>
      <c r="B5" s="14" t="s">
        <v>66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>
        <v>70</v>
      </c>
      <c r="O5" s="15">
        <v>70</v>
      </c>
      <c r="P5" s="15"/>
      <c r="Q5" s="15"/>
      <c r="R5" s="15"/>
      <c r="S5" s="15"/>
      <c r="T5" s="15"/>
      <c r="U5" s="15"/>
      <c r="V5" s="16"/>
      <c r="W5" s="16"/>
      <c r="X5" s="16"/>
      <c r="Y5" s="8"/>
    </row>
    <row r="6" spans="1:25" x14ac:dyDescent="0.15">
      <c r="A6" s="103"/>
      <c r="B6" s="17" t="s">
        <v>193</v>
      </c>
      <c r="C6" s="18"/>
      <c r="D6" s="18">
        <v>5</v>
      </c>
      <c r="E6" s="18"/>
      <c r="F6" s="18"/>
      <c r="G6" s="18"/>
      <c r="H6" s="18"/>
      <c r="I6" s="18"/>
      <c r="J6" s="18"/>
      <c r="K6" s="18"/>
      <c r="L6" s="18">
        <v>35</v>
      </c>
      <c r="M6" s="18"/>
      <c r="N6" s="18"/>
      <c r="O6" s="18"/>
      <c r="P6" s="18"/>
      <c r="Q6" s="18"/>
      <c r="R6" s="18"/>
      <c r="S6" s="18"/>
      <c r="T6" s="18"/>
      <c r="U6" s="18"/>
      <c r="V6" s="19"/>
      <c r="W6" s="19"/>
      <c r="X6" s="19"/>
      <c r="Y6" s="8"/>
    </row>
    <row r="7" spans="1:25" x14ac:dyDescent="0.15">
      <c r="A7" s="103"/>
      <c r="B7" s="17" t="s">
        <v>7</v>
      </c>
      <c r="C7" s="18"/>
      <c r="D7" s="18"/>
      <c r="E7" s="18">
        <v>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8"/>
    </row>
    <row r="8" spans="1:25" ht="11.25" thickBot="1" x14ac:dyDescent="0.2">
      <c r="A8" s="104"/>
      <c r="B8" s="20" t="s">
        <v>5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102" t="s">
        <v>27</v>
      </c>
      <c r="B9" s="14" t="s">
        <v>186</v>
      </c>
      <c r="C9" s="15"/>
      <c r="D9" s="15"/>
      <c r="E9" s="15"/>
      <c r="F9" s="15">
        <v>3</v>
      </c>
      <c r="G9" s="15">
        <v>3</v>
      </c>
      <c r="H9" s="15"/>
      <c r="I9" s="15"/>
      <c r="J9" s="15">
        <v>40</v>
      </c>
      <c r="K9" s="15">
        <v>10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6"/>
      <c r="X9" s="16"/>
      <c r="Y9" s="8"/>
    </row>
    <row r="10" spans="1:25" x14ac:dyDescent="0.15">
      <c r="A10" s="103"/>
      <c r="B10" s="23" t="s">
        <v>32</v>
      </c>
      <c r="C10" s="18"/>
      <c r="D10" s="18"/>
      <c r="E10" s="18"/>
      <c r="F10" s="18">
        <v>10</v>
      </c>
      <c r="G10" s="18"/>
      <c r="H10" s="18"/>
      <c r="I10" s="18">
        <v>50</v>
      </c>
      <c r="J10" s="18"/>
      <c r="K10" s="18"/>
      <c r="L10" s="18"/>
      <c r="M10" s="18">
        <v>5</v>
      </c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19"/>
      <c r="Y10" s="8"/>
    </row>
    <row r="11" spans="1:25" x14ac:dyDescent="0.15">
      <c r="A11" s="103"/>
      <c r="B11" s="23" t="s">
        <v>58</v>
      </c>
      <c r="C11" s="18"/>
      <c r="D11" s="18"/>
      <c r="E11" s="18"/>
      <c r="F11" s="18">
        <v>2</v>
      </c>
      <c r="G11" s="18"/>
      <c r="H11" s="18"/>
      <c r="I11" s="18"/>
      <c r="J11" s="18"/>
      <c r="K11" s="18">
        <v>20</v>
      </c>
      <c r="L11" s="18"/>
      <c r="M11" s="18"/>
      <c r="N11" s="18"/>
      <c r="O11" s="18"/>
      <c r="P11" s="18"/>
      <c r="Q11" s="18">
        <v>20</v>
      </c>
      <c r="R11" s="18">
        <v>15</v>
      </c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104"/>
      <c r="B12" s="20" t="s">
        <v>5</v>
      </c>
      <c r="C12" s="21">
        <v>40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ht="11.25" customHeight="1" x14ac:dyDescent="0.15">
      <c r="A13" s="102" t="s">
        <v>31</v>
      </c>
      <c r="B13" s="14" t="s">
        <v>194</v>
      </c>
      <c r="C13" s="15"/>
      <c r="D13" s="15"/>
      <c r="E13" s="15"/>
      <c r="F13" s="15">
        <v>5</v>
      </c>
      <c r="G13" s="15"/>
      <c r="H13" s="15">
        <f>1/10</f>
        <v>0.1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>
        <v>18</v>
      </c>
      <c r="U13" s="15">
        <v>25</v>
      </c>
      <c r="V13" s="16">
        <v>28</v>
      </c>
      <c r="W13" s="16"/>
      <c r="X13" s="16"/>
      <c r="Y13" s="8"/>
    </row>
    <row r="14" spans="1:25" x14ac:dyDescent="0.15">
      <c r="A14" s="103"/>
      <c r="B14" s="17" t="s">
        <v>7</v>
      </c>
      <c r="C14" s="18"/>
      <c r="D14" s="18"/>
      <c r="E14" s="18">
        <v>7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8"/>
    </row>
    <row r="15" spans="1:25" x14ac:dyDescent="0.15">
      <c r="A15" s="103"/>
      <c r="B15" s="17" t="s">
        <v>157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>
        <v>20</v>
      </c>
      <c r="P15" s="18"/>
      <c r="Q15" s="18"/>
      <c r="R15" s="18"/>
      <c r="S15" s="18"/>
      <c r="T15" s="18">
        <v>20</v>
      </c>
      <c r="U15" s="18"/>
      <c r="V15" s="19"/>
      <c r="W15" s="19"/>
      <c r="X15" s="19"/>
      <c r="Y15" s="8"/>
    </row>
    <row r="16" spans="1:25" ht="11.25" thickBot="1" x14ac:dyDescent="0.2">
      <c r="A16" s="105"/>
      <c r="B16" s="20" t="s">
        <v>5</v>
      </c>
      <c r="C16" s="21">
        <v>30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35</v>
      </c>
      <c r="C17" s="26">
        <f t="shared" ref="C17:X17" si="0">SUM(C5:C12)</f>
        <v>80</v>
      </c>
      <c r="D17" s="26">
        <f t="shared" si="0"/>
        <v>5</v>
      </c>
      <c r="E17" s="26">
        <f t="shared" si="0"/>
        <v>7</v>
      </c>
      <c r="F17" s="26">
        <f t="shared" si="0"/>
        <v>15</v>
      </c>
      <c r="G17" s="26">
        <f t="shared" si="0"/>
        <v>3</v>
      </c>
      <c r="H17" s="26">
        <f t="shared" si="0"/>
        <v>0</v>
      </c>
      <c r="I17" s="26">
        <f t="shared" si="0"/>
        <v>50</v>
      </c>
      <c r="J17" s="26">
        <f t="shared" si="0"/>
        <v>40</v>
      </c>
      <c r="K17" s="26">
        <f t="shared" si="0"/>
        <v>30</v>
      </c>
      <c r="L17" s="26">
        <f t="shared" si="0"/>
        <v>35</v>
      </c>
      <c r="M17" s="26">
        <f t="shared" si="0"/>
        <v>5</v>
      </c>
      <c r="N17" s="26">
        <f t="shared" si="0"/>
        <v>70</v>
      </c>
      <c r="O17" s="26">
        <f t="shared" si="0"/>
        <v>70</v>
      </c>
      <c r="P17" s="26">
        <f t="shared" si="0"/>
        <v>0</v>
      </c>
      <c r="Q17" s="26">
        <f t="shared" si="0"/>
        <v>20</v>
      </c>
      <c r="R17" s="26">
        <f t="shared" si="0"/>
        <v>15</v>
      </c>
      <c r="S17" s="26">
        <f t="shared" si="0"/>
        <v>0</v>
      </c>
      <c r="T17" s="26">
        <f t="shared" si="0"/>
        <v>0</v>
      </c>
      <c r="U17" s="26">
        <f t="shared" si="0"/>
        <v>0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8"/>
    </row>
    <row r="18" spans="1:25" x14ac:dyDescent="0.15">
      <c r="A18" s="27"/>
      <c r="B18" s="28" t="s">
        <v>36</v>
      </c>
      <c r="C18" s="29">
        <f>SUM(A17*C17)/1000</f>
        <v>0.08</v>
      </c>
      <c r="D18" s="29">
        <f>+(A17*D17)/1000</f>
        <v>5.0000000000000001E-3</v>
      </c>
      <c r="E18" s="29">
        <f>+(A17*E17)/1000</f>
        <v>7.0000000000000001E-3</v>
      </c>
      <c r="F18" s="29">
        <f>+(A17*F17)/1000</f>
        <v>1.4999999999999999E-2</v>
      </c>
      <c r="G18" s="29">
        <f>+(A17*G17)/1000</f>
        <v>3.0000000000000001E-3</v>
      </c>
      <c r="H18" s="29">
        <f>+(A17*H17)</f>
        <v>0</v>
      </c>
      <c r="I18" s="29">
        <f>+(A17*I17)/1000</f>
        <v>0.05</v>
      </c>
      <c r="J18" s="29">
        <f>+(A17*J17)/1000</f>
        <v>0.04</v>
      </c>
      <c r="K18" s="29">
        <f>+(A17*K17)/1000</f>
        <v>0.03</v>
      </c>
      <c r="L18" s="29">
        <f>+(A17*L17)/1000</f>
        <v>3.5000000000000003E-2</v>
      </c>
      <c r="M18" s="29">
        <f>+(A17*M17)/1000</f>
        <v>5.0000000000000001E-3</v>
      </c>
      <c r="N18" s="29">
        <f>+(A17*N17)/1000</f>
        <v>7.0000000000000007E-2</v>
      </c>
      <c r="O18" s="29">
        <f>+(A17*O17)/1000</f>
        <v>7.0000000000000007E-2</v>
      </c>
      <c r="P18" s="29">
        <f>+(A17*P17)/1000</f>
        <v>0</v>
      </c>
      <c r="Q18" s="29">
        <f>+(A17*Q17)/1000</f>
        <v>0.02</v>
      </c>
      <c r="R18" s="29">
        <f>+(A17*R17)/1000</f>
        <v>1.4999999999999999E-2</v>
      </c>
      <c r="S18" s="29">
        <f>+(A17*S17)/1000</f>
        <v>0</v>
      </c>
      <c r="T18" s="29">
        <f>+(A17*T17)/1000</f>
        <v>0</v>
      </c>
      <c r="U18" s="29">
        <f>+(A17*U17)/1000</f>
        <v>0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8"/>
    </row>
    <row r="19" spans="1:25" x14ac:dyDescent="0.15">
      <c r="A19" s="24">
        <f>SUM(D2)</f>
        <v>1</v>
      </c>
      <c r="B19" s="28" t="s">
        <v>37</v>
      </c>
      <c r="C19" s="30">
        <f t="shared" ref="C19:X19" si="1">SUM(C13:C16)</f>
        <v>30</v>
      </c>
      <c r="D19" s="30">
        <f t="shared" si="1"/>
        <v>0</v>
      </c>
      <c r="E19" s="30">
        <f t="shared" si="1"/>
        <v>7</v>
      </c>
      <c r="F19" s="30">
        <f t="shared" si="1"/>
        <v>5</v>
      </c>
      <c r="G19" s="30">
        <f t="shared" si="1"/>
        <v>0</v>
      </c>
      <c r="H19" s="30">
        <f t="shared" si="1"/>
        <v>0.1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0</v>
      </c>
      <c r="O19" s="30">
        <f t="shared" si="1"/>
        <v>20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38</v>
      </c>
      <c r="U19" s="30">
        <f t="shared" si="1"/>
        <v>25</v>
      </c>
      <c r="V19" s="30">
        <f t="shared" si="1"/>
        <v>28</v>
      </c>
      <c r="W19" s="30">
        <f t="shared" si="1"/>
        <v>0</v>
      </c>
      <c r="X19" s="30">
        <f t="shared" si="1"/>
        <v>0</v>
      </c>
      <c r="Y19" s="8"/>
    </row>
    <row r="20" spans="1:25" ht="11.25" thickBot="1" x14ac:dyDescent="0.2">
      <c r="A20" s="31"/>
      <c r="B20" s="32" t="s">
        <v>38</v>
      </c>
      <c r="C20" s="33">
        <f>SUM(A19*C19)/1000</f>
        <v>0.03</v>
      </c>
      <c r="D20" s="33">
        <f>+(A19*D19)/1000</f>
        <v>0</v>
      </c>
      <c r="E20" s="33">
        <f>+(A19*E19)/1000</f>
        <v>7.0000000000000001E-3</v>
      </c>
      <c r="F20" s="33">
        <f>+(A19*F19)/1000</f>
        <v>5.0000000000000001E-3</v>
      </c>
      <c r="G20" s="33">
        <f>+(A19*G19)/1000</f>
        <v>0</v>
      </c>
      <c r="H20" s="33">
        <f>+(A19*H19)</f>
        <v>0.1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</v>
      </c>
      <c r="M20" s="33">
        <f>+(A19*M19)/1000</f>
        <v>0</v>
      </c>
      <c r="N20" s="33">
        <f>+(A19*N19)/1000</f>
        <v>0</v>
      </c>
      <c r="O20" s="33">
        <f>+(A19*O19)/1000</f>
        <v>0.02</v>
      </c>
      <c r="P20" s="33">
        <f>+(A19*P19)/1000</f>
        <v>0</v>
      </c>
      <c r="Q20" s="33">
        <f>+(A19*Q19)/1000</f>
        <v>0</v>
      </c>
      <c r="R20" s="33">
        <f>+(A19*R19)/1000</f>
        <v>0</v>
      </c>
      <c r="S20" s="33">
        <f>+(A19*S19)</f>
        <v>0</v>
      </c>
      <c r="T20" s="33">
        <f>+(A19*T19)/1000</f>
        <v>3.7999999999999999E-2</v>
      </c>
      <c r="U20" s="33">
        <f>+(A19*U19)/1000</f>
        <v>2.5000000000000001E-2</v>
      </c>
      <c r="V20" s="33">
        <f>+(A19*V19)/1000</f>
        <v>2.8000000000000001E-2</v>
      </c>
      <c r="W20" s="34">
        <f>+(A19*W19)/1000</f>
        <v>0</v>
      </c>
      <c r="X20" s="34">
        <f>+(A19*X19)/1000</f>
        <v>0</v>
      </c>
      <c r="Y20" s="8"/>
    </row>
    <row r="21" spans="1:25" x14ac:dyDescent="0.15">
      <c r="A21" s="106" t="s">
        <v>39</v>
      </c>
      <c r="B21" s="107"/>
      <c r="C21" s="35">
        <f t="shared" ref="C21:X21" si="2">+C20+C18</f>
        <v>0.11</v>
      </c>
      <c r="D21" s="35">
        <f t="shared" si="2"/>
        <v>5.0000000000000001E-3</v>
      </c>
      <c r="E21" s="35">
        <f t="shared" si="2"/>
        <v>1.4E-2</v>
      </c>
      <c r="F21" s="35">
        <f t="shared" si="2"/>
        <v>0.02</v>
      </c>
      <c r="G21" s="35">
        <f t="shared" si="2"/>
        <v>3.0000000000000001E-3</v>
      </c>
      <c r="H21" s="35">
        <f t="shared" si="2"/>
        <v>0.1</v>
      </c>
      <c r="I21" s="35">
        <f t="shared" si="2"/>
        <v>0.05</v>
      </c>
      <c r="J21" s="35">
        <f t="shared" si="2"/>
        <v>0.04</v>
      </c>
      <c r="K21" s="35">
        <f t="shared" si="2"/>
        <v>0.03</v>
      </c>
      <c r="L21" s="35">
        <f t="shared" si="2"/>
        <v>3.5000000000000003E-2</v>
      </c>
      <c r="M21" s="35">
        <f t="shared" si="2"/>
        <v>5.0000000000000001E-3</v>
      </c>
      <c r="N21" s="35">
        <f t="shared" si="2"/>
        <v>7.0000000000000007E-2</v>
      </c>
      <c r="O21" s="35">
        <f t="shared" si="2"/>
        <v>9.0000000000000011E-2</v>
      </c>
      <c r="P21" s="35">
        <f t="shared" si="2"/>
        <v>0</v>
      </c>
      <c r="Q21" s="35">
        <f t="shared" si="2"/>
        <v>0.02</v>
      </c>
      <c r="R21" s="35">
        <f t="shared" si="2"/>
        <v>1.4999999999999999E-2</v>
      </c>
      <c r="S21" s="35">
        <f t="shared" si="2"/>
        <v>0</v>
      </c>
      <c r="T21" s="35">
        <f t="shared" si="2"/>
        <v>3.7999999999999999E-2</v>
      </c>
      <c r="U21" s="35">
        <f t="shared" si="2"/>
        <v>2.5000000000000001E-2</v>
      </c>
      <c r="V21" s="35">
        <f t="shared" si="2"/>
        <v>2.8000000000000001E-2</v>
      </c>
      <c r="W21" s="35">
        <f t="shared" si="2"/>
        <v>0</v>
      </c>
      <c r="X21" s="35">
        <f t="shared" si="2"/>
        <v>0</v>
      </c>
      <c r="Y21" s="8"/>
    </row>
    <row r="22" spans="1:25" x14ac:dyDescent="0.15">
      <c r="A22" s="99" t="s">
        <v>40</v>
      </c>
      <c r="B22" s="101"/>
      <c r="C22" s="37">
        <v>300</v>
      </c>
      <c r="D22" s="37">
        <v>2850</v>
      </c>
      <c r="E22" s="37">
        <v>2250</v>
      </c>
      <c r="F22" s="37">
        <v>900</v>
      </c>
      <c r="G22" s="37">
        <v>250</v>
      </c>
      <c r="H22" s="37">
        <v>75</v>
      </c>
      <c r="I22" s="37">
        <v>330</v>
      </c>
      <c r="J22" s="37">
        <v>3000</v>
      </c>
      <c r="K22" s="37">
        <v>350</v>
      </c>
      <c r="L22" s="37">
        <v>435</v>
      </c>
      <c r="M22" s="37">
        <v>200</v>
      </c>
      <c r="N22" s="38">
        <v>435</v>
      </c>
      <c r="O22" s="37">
        <v>275</v>
      </c>
      <c r="P22" s="37">
        <v>450</v>
      </c>
      <c r="Q22" s="37">
        <v>350</v>
      </c>
      <c r="R22" s="37">
        <v>1050</v>
      </c>
      <c r="S22" s="37">
        <v>150</v>
      </c>
      <c r="T22" s="37">
        <v>440</v>
      </c>
      <c r="U22" s="37">
        <v>380</v>
      </c>
      <c r="V22" s="37">
        <v>290</v>
      </c>
      <c r="W22" s="37"/>
      <c r="X22" s="38"/>
      <c r="Y22" s="8"/>
    </row>
    <row r="23" spans="1:25" x14ac:dyDescent="0.15">
      <c r="A23" s="40">
        <f>SUM(A17)</f>
        <v>1</v>
      </c>
      <c r="B23" s="41" t="s">
        <v>41</v>
      </c>
      <c r="C23" s="42">
        <f t="shared" ref="C23:X23" si="3">SUM(C18*C22)</f>
        <v>24</v>
      </c>
      <c r="D23" s="42">
        <f t="shared" si="3"/>
        <v>14.25</v>
      </c>
      <c r="E23" s="42">
        <f t="shared" si="3"/>
        <v>15.75</v>
      </c>
      <c r="F23" s="42">
        <f t="shared" si="3"/>
        <v>13.5</v>
      </c>
      <c r="G23" s="42">
        <f t="shared" si="3"/>
        <v>0.75</v>
      </c>
      <c r="H23" s="42">
        <f t="shared" si="3"/>
        <v>0</v>
      </c>
      <c r="I23" s="42">
        <f t="shared" si="3"/>
        <v>16.5</v>
      </c>
      <c r="J23" s="42">
        <f t="shared" si="3"/>
        <v>120</v>
      </c>
      <c r="K23" s="42">
        <f t="shared" si="3"/>
        <v>10.5</v>
      </c>
      <c r="L23" s="42">
        <f t="shared" si="3"/>
        <v>15.225000000000001</v>
      </c>
      <c r="M23" s="42">
        <f t="shared" si="3"/>
        <v>1</v>
      </c>
      <c r="N23" s="42">
        <f t="shared" si="3"/>
        <v>30.450000000000003</v>
      </c>
      <c r="O23" s="42">
        <f t="shared" si="3"/>
        <v>19.250000000000004</v>
      </c>
      <c r="P23" s="42">
        <f t="shared" si="3"/>
        <v>0</v>
      </c>
      <c r="Q23" s="42">
        <f t="shared" si="3"/>
        <v>7</v>
      </c>
      <c r="R23" s="42">
        <f t="shared" si="3"/>
        <v>15.75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303.92500000000001</v>
      </c>
    </row>
    <row r="24" spans="1:25" x14ac:dyDescent="0.15">
      <c r="A24" s="40">
        <f>SUM(A19)</f>
        <v>1</v>
      </c>
      <c r="B24" s="41" t="s">
        <v>41</v>
      </c>
      <c r="C24" s="42">
        <f t="shared" ref="C24:X24" si="4">SUM(C20*C22)</f>
        <v>9</v>
      </c>
      <c r="D24" s="42">
        <f t="shared" ref="D24:X24" si="5">SUM(D20*D22)</f>
        <v>0</v>
      </c>
      <c r="E24" s="42">
        <f t="shared" si="5"/>
        <v>15.75</v>
      </c>
      <c r="F24" s="42">
        <f t="shared" si="5"/>
        <v>4.5</v>
      </c>
      <c r="G24" s="42">
        <f t="shared" si="5"/>
        <v>0</v>
      </c>
      <c r="H24" s="42">
        <f t="shared" si="5"/>
        <v>7.5</v>
      </c>
      <c r="I24" s="42">
        <f t="shared" si="5"/>
        <v>0</v>
      </c>
      <c r="J24" s="42">
        <f t="shared" si="5"/>
        <v>0</v>
      </c>
      <c r="K24" s="42">
        <f t="shared" si="5"/>
        <v>0</v>
      </c>
      <c r="L24" s="42">
        <f t="shared" si="5"/>
        <v>0</v>
      </c>
      <c r="M24" s="42">
        <f t="shared" si="5"/>
        <v>0</v>
      </c>
      <c r="N24" s="42">
        <f t="shared" si="5"/>
        <v>0</v>
      </c>
      <c r="O24" s="42">
        <f t="shared" si="5"/>
        <v>5.5</v>
      </c>
      <c r="P24" s="42">
        <f t="shared" si="5"/>
        <v>0</v>
      </c>
      <c r="Q24" s="42">
        <f t="shared" si="5"/>
        <v>0</v>
      </c>
      <c r="R24" s="42">
        <f t="shared" si="5"/>
        <v>0</v>
      </c>
      <c r="S24" s="42">
        <f t="shared" si="5"/>
        <v>0</v>
      </c>
      <c r="T24" s="42">
        <f t="shared" si="5"/>
        <v>16.72</v>
      </c>
      <c r="U24" s="42">
        <f t="shared" si="5"/>
        <v>9.5</v>
      </c>
      <c r="V24" s="42">
        <f t="shared" si="5"/>
        <v>8.120000000000001</v>
      </c>
      <c r="W24" s="42">
        <f t="shared" si="5"/>
        <v>0</v>
      </c>
      <c r="X24" s="42">
        <f t="shared" si="5"/>
        <v>0</v>
      </c>
      <c r="Y24" s="43">
        <f>SUM(C24:X24)</f>
        <v>76.59</v>
      </c>
    </row>
    <row r="25" spans="1:25" x14ac:dyDescent="0.15">
      <c r="A25" s="108" t="s">
        <v>42</v>
      </c>
      <c r="B25" s="109"/>
      <c r="C25" s="44">
        <f>SUM(C23:C24)</f>
        <v>33</v>
      </c>
      <c r="D25" s="44">
        <f t="shared" ref="D25:W25" si="6">SUM(D23:D24)</f>
        <v>14.25</v>
      </c>
      <c r="E25" s="44">
        <f t="shared" si="6"/>
        <v>31.5</v>
      </c>
      <c r="F25" s="44">
        <f t="shared" si="6"/>
        <v>18</v>
      </c>
      <c r="G25" s="44">
        <f t="shared" si="6"/>
        <v>0.75</v>
      </c>
      <c r="H25" s="44">
        <f t="shared" si="6"/>
        <v>7.5</v>
      </c>
      <c r="I25" s="44">
        <f t="shared" si="6"/>
        <v>16.5</v>
      </c>
      <c r="J25" s="44">
        <f t="shared" si="6"/>
        <v>120</v>
      </c>
      <c r="K25" s="44">
        <f t="shared" si="6"/>
        <v>10.5</v>
      </c>
      <c r="L25" s="44">
        <f t="shared" si="6"/>
        <v>15.225000000000001</v>
      </c>
      <c r="M25" s="44">
        <f t="shared" si="6"/>
        <v>1</v>
      </c>
      <c r="N25" s="44">
        <f t="shared" si="6"/>
        <v>30.450000000000003</v>
      </c>
      <c r="O25" s="44">
        <f t="shared" si="6"/>
        <v>24.750000000000004</v>
      </c>
      <c r="P25" s="44">
        <f t="shared" si="6"/>
        <v>0</v>
      </c>
      <c r="Q25" s="44">
        <f t="shared" si="6"/>
        <v>7</v>
      </c>
      <c r="R25" s="44">
        <f t="shared" si="6"/>
        <v>15.75</v>
      </c>
      <c r="S25" s="44">
        <f t="shared" si="6"/>
        <v>0</v>
      </c>
      <c r="T25" s="44">
        <f t="shared" si="6"/>
        <v>16.72</v>
      </c>
      <c r="U25" s="44">
        <f t="shared" si="6"/>
        <v>9.5</v>
      </c>
      <c r="V25" s="44">
        <f t="shared" si="6"/>
        <v>8.120000000000001</v>
      </c>
      <c r="W25" s="44">
        <f t="shared" si="6"/>
        <v>0</v>
      </c>
      <c r="X25" s="44">
        <f t="shared" ref="D25:X25" si="7">SUM(X23:X24)</f>
        <v>0</v>
      </c>
      <c r="Y25" s="43">
        <f>SUM(C25:X25)</f>
        <v>380.51499999999999</v>
      </c>
    </row>
    <row r="26" spans="1:25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1:25" s="48" customForma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</row>
    <row r="28" spans="1:25" x14ac:dyDescent="0.15">
      <c r="A28" s="110" t="s">
        <v>43</v>
      </c>
      <c r="B28" s="110"/>
      <c r="C28" s="49"/>
      <c r="H28" s="110" t="s">
        <v>44</v>
      </c>
      <c r="I28" s="110"/>
      <c r="J28" s="110"/>
      <c r="K28" s="110"/>
      <c r="P28" s="110" t="s">
        <v>45</v>
      </c>
      <c r="Q28" s="110"/>
      <c r="R28" s="110"/>
      <c r="S28" s="110"/>
    </row>
    <row r="32" spans="1:25" x14ac:dyDescent="0.15">
      <c r="B32" s="92" t="s">
        <v>0</v>
      </c>
      <c r="C32" s="92"/>
      <c r="D32" s="92"/>
      <c r="E32" s="92"/>
      <c r="F32" s="92"/>
      <c r="G32" s="92"/>
      <c r="H32" s="92"/>
      <c r="I32" s="92"/>
      <c r="J32" s="92"/>
      <c r="L32" s="2"/>
      <c r="M32" s="93" t="s">
        <v>192</v>
      </c>
      <c r="N32" s="93"/>
      <c r="O32" s="93"/>
      <c r="P32" s="93"/>
      <c r="Q32" s="93"/>
      <c r="R32" s="93" t="s">
        <v>110</v>
      </c>
      <c r="S32" s="93"/>
      <c r="T32" s="93"/>
      <c r="U32" s="93"/>
      <c r="V32" s="93"/>
    </row>
    <row r="33" spans="1:25" x14ac:dyDescent="0.15">
      <c r="B33" s="3" t="s">
        <v>3</v>
      </c>
      <c r="C33" s="4">
        <v>1</v>
      </c>
      <c r="D33" s="4">
        <v>1</v>
      </c>
      <c r="E33" s="5"/>
      <c r="F33" s="5"/>
      <c r="G33" s="5"/>
      <c r="H33" s="5"/>
      <c r="I33" s="5"/>
      <c r="J33" s="5"/>
      <c r="P33" s="94">
        <v>44896</v>
      </c>
      <c r="Q33" s="94"/>
      <c r="R33" s="94"/>
      <c r="S33" s="94"/>
      <c r="T33" s="5"/>
      <c r="U33" s="5"/>
      <c r="V33" s="5"/>
    </row>
    <row r="34" spans="1:25" x14ac:dyDescent="0.15">
      <c r="A34" s="95"/>
      <c r="B34" s="96"/>
      <c r="C34" s="99" t="s">
        <v>4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7"/>
      <c r="X34" s="7"/>
      <c r="Y34" s="8"/>
    </row>
    <row r="35" spans="1:25" ht="44.25" thickBot="1" x14ac:dyDescent="0.2">
      <c r="A35" s="97"/>
      <c r="B35" s="98"/>
      <c r="C35" s="9" t="s">
        <v>5</v>
      </c>
      <c r="D35" s="11" t="s">
        <v>8</v>
      </c>
      <c r="E35" s="11" t="s">
        <v>9</v>
      </c>
      <c r="F35" s="11" t="s">
        <v>7</v>
      </c>
      <c r="G35" s="11" t="s">
        <v>61</v>
      </c>
      <c r="H35" s="11" t="s">
        <v>12</v>
      </c>
      <c r="I35" s="11" t="s">
        <v>215</v>
      </c>
      <c r="J35" s="11" t="s">
        <v>164</v>
      </c>
      <c r="K35" s="11" t="s">
        <v>77</v>
      </c>
      <c r="L35" s="11" t="s">
        <v>6</v>
      </c>
      <c r="M35" s="11" t="s">
        <v>20</v>
      </c>
      <c r="N35" s="11" t="s">
        <v>21</v>
      </c>
      <c r="O35" s="11" t="s">
        <v>90</v>
      </c>
      <c r="P35" s="11" t="s">
        <v>19</v>
      </c>
      <c r="Q35" s="11"/>
      <c r="R35" s="11"/>
      <c r="S35" s="11"/>
      <c r="T35" s="11"/>
      <c r="U35" s="11"/>
      <c r="V35" s="10"/>
      <c r="W35" s="10"/>
      <c r="X35" s="10"/>
      <c r="Y35" s="8"/>
    </row>
    <row r="36" spans="1:25" ht="11.25" customHeight="1" x14ac:dyDescent="0.15">
      <c r="A36" s="102">
        <v>70</v>
      </c>
      <c r="B36" s="14" t="s">
        <v>66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>
        <v>60</v>
      </c>
      <c r="O36" s="15"/>
      <c r="P36" s="15"/>
      <c r="Q36" s="15"/>
      <c r="R36" s="15"/>
      <c r="S36" s="15"/>
      <c r="T36" s="15"/>
      <c r="U36" s="15"/>
      <c r="V36" s="16"/>
      <c r="W36" s="16"/>
      <c r="X36" s="16"/>
      <c r="Y36" s="8"/>
    </row>
    <row r="37" spans="1:25" ht="11.25" customHeight="1" x14ac:dyDescent="0.15">
      <c r="A37" s="103"/>
      <c r="B37" s="17" t="s">
        <v>189</v>
      </c>
      <c r="C37" s="18"/>
      <c r="D37" s="18"/>
      <c r="E37" s="18">
        <v>0.5</v>
      </c>
      <c r="F37" s="18"/>
      <c r="G37" s="18"/>
      <c r="H37" s="18"/>
      <c r="I37" s="18"/>
      <c r="J37" s="18"/>
      <c r="K37" s="18"/>
      <c r="L37" s="18">
        <v>5</v>
      </c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5" x14ac:dyDescent="0.15">
      <c r="A38" s="103"/>
      <c r="B38" s="17" t="s">
        <v>7</v>
      </c>
      <c r="C38" s="18"/>
      <c r="D38" s="18"/>
      <c r="E38" s="18"/>
      <c r="F38" s="18">
        <v>15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8"/>
    </row>
    <row r="39" spans="1:25" ht="11.25" thickBot="1" x14ac:dyDescent="0.2">
      <c r="A39" s="104"/>
      <c r="B39" s="20" t="s">
        <v>5</v>
      </c>
      <c r="C39" s="21">
        <v>70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8"/>
    </row>
    <row r="40" spans="1:25" ht="11.25" customHeight="1" x14ac:dyDescent="0.15">
      <c r="A40" s="102" t="s">
        <v>27</v>
      </c>
      <c r="B40" s="14" t="s">
        <v>58</v>
      </c>
      <c r="C40" s="15"/>
      <c r="D40" s="15">
        <v>2</v>
      </c>
      <c r="E40" s="15"/>
      <c r="F40" s="15"/>
      <c r="G40" s="15">
        <v>40</v>
      </c>
      <c r="H40" s="15">
        <v>20</v>
      </c>
      <c r="I40" s="15">
        <f>1/20</f>
        <v>0.05</v>
      </c>
      <c r="J40" s="15">
        <v>15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16"/>
      <c r="X40" s="16"/>
      <c r="Y40" s="8"/>
    </row>
    <row r="41" spans="1:25" ht="11.25" customHeight="1" x14ac:dyDescent="0.15">
      <c r="A41" s="103"/>
      <c r="B41" s="17" t="s">
        <v>195</v>
      </c>
      <c r="C41" s="18"/>
      <c r="D41" s="18">
        <v>12</v>
      </c>
      <c r="E41" s="18"/>
      <c r="F41" s="18"/>
      <c r="G41" s="18"/>
      <c r="H41" s="18"/>
      <c r="I41" s="18"/>
      <c r="J41" s="18"/>
      <c r="K41" s="18"/>
      <c r="L41" s="18"/>
      <c r="M41" s="18">
        <v>3</v>
      </c>
      <c r="N41" s="18"/>
      <c r="O41" s="18">
        <v>50</v>
      </c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x14ac:dyDescent="0.15">
      <c r="A42" s="103"/>
      <c r="B42" s="17" t="s">
        <v>167</v>
      </c>
      <c r="C42" s="18"/>
      <c r="D42" s="18"/>
      <c r="E42" s="18"/>
      <c r="F42" s="18">
        <v>20</v>
      </c>
      <c r="G42" s="18"/>
      <c r="H42" s="18"/>
      <c r="I42" s="18"/>
      <c r="J42" s="18"/>
      <c r="K42" s="18">
        <v>40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8"/>
    </row>
    <row r="43" spans="1:25" ht="11.25" thickBot="1" x14ac:dyDescent="0.2">
      <c r="A43" s="104"/>
      <c r="B43" s="20" t="s">
        <v>196</v>
      </c>
      <c r="C43" s="21">
        <v>60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>
        <v>30</v>
      </c>
      <c r="Q43" s="21"/>
      <c r="R43" s="21"/>
      <c r="S43" s="21"/>
      <c r="T43" s="21"/>
      <c r="U43" s="21"/>
      <c r="V43" s="22"/>
      <c r="W43" s="22"/>
      <c r="X43" s="22"/>
      <c r="Y43" s="8"/>
    </row>
    <row r="44" spans="1:25" ht="11.25" customHeight="1" x14ac:dyDescent="0.15">
      <c r="A44" s="102" t="s">
        <v>31</v>
      </c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52"/>
      <c r="X44" s="52"/>
      <c r="Y44" s="8"/>
    </row>
    <row r="45" spans="1:25" ht="11.25" customHeight="1" x14ac:dyDescent="0.15">
      <c r="A45" s="103"/>
      <c r="B45" s="5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4"/>
      <c r="W45" s="54"/>
      <c r="X45" s="54"/>
      <c r="Y45" s="8"/>
    </row>
    <row r="46" spans="1:25" x14ac:dyDescent="0.15">
      <c r="A46" s="103"/>
      <c r="B46" s="5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54"/>
      <c r="W46" s="54"/>
      <c r="X46" s="54"/>
      <c r="Y46" s="8"/>
    </row>
    <row r="47" spans="1:25" ht="11.25" thickBot="1" x14ac:dyDescent="0.2">
      <c r="A47" s="10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57"/>
      <c r="X47" s="57"/>
      <c r="Y47" s="8"/>
    </row>
    <row r="48" spans="1:25" ht="11.25" thickBot="1" x14ac:dyDescent="0.2">
      <c r="A48" s="24">
        <f>SUM(C33)</f>
        <v>1</v>
      </c>
      <c r="B48" s="25" t="s">
        <v>73</v>
      </c>
      <c r="C48" s="26">
        <f>SUM(C36:C39)</f>
        <v>70</v>
      </c>
      <c r="D48" s="26">
        <f t="shared" ref="D48:X48" si="8">SUM(D36:D39)</f>
        <v>0</v>
      </c>
      <c r="E48" s="26">
        <f t="shared" si="8"/>
        <v>0.5</v>
      </c>
      <c r="F48" s="26">
        <f t="shared" si="8"/>
        <v>15</v>
      </c>
      <c r="G48" s="26">
        <f t="shared" si="8"/>
        <v>0</v>
      </c>
      <c r="H48" s="26">
        <f t="shared" si="8"/>
        <v>0</v>
      </c>
      <c r="I48" s="26">
        <f t="shared" si="8"/>
        <v>0</v>
      </c>
      <c r="J48" s="26">
        <f t="shared" si="8"/>
        <v>0</v>
      </c>
      <c r="K48" s="26">
        <f t="shared" si="8"/>
        <v>0</v>
      </c>
      <c r="L48" s="26">
        <f t="shared" si="8"/>
        <v>5</v>
      </c>
      <c r="M48" s="26">
        <f t="shared" si="8"/>
        <v>0</v>
      </c>
      <c r="N48" s="26">
        <f t="shared" si="8"/>
        <v>60</v>
      </c>
      <c r="O48" s="26">
        <f t="shared" si="8"/>
        <v>0</v>
      </c>
      <c r="P48" s="26">
        <f t="shared" si="8"/>
        <v>0</v>
      </c>
      <c r="Q48" s="26">
        <f t="shared" si="8"/>
        <v>0</v>
      </c>
      <c r="R48" s="26">
        <f t="shared" si="8"/>
        <v>0</v>
      </c>
      <c r="S48" s="26">
        <f t="shared" si="8"/>
        <v>0</v>
      </c>
      <c r="T48" s="26">
        <f t="shared" si="8"/>
        <v>0</v>
      </c>
      <c r="U48" s="26">
        <f t="shared" si="8"/>
        <v>0</v>
      </c>
      <c r="V48" s="26">
        <f t="shared" si="8"/>
        <v>0</v>
      </c>
      <c r="W48" s="26">
        <f t="shared" si="8"/>
        <v>0</v>
      </c>
      <c r="X48" s="26">
        <f t="shared" si="8"/>
        <v>0</v>
      </c>
      <c r="Y48" s="8"/>
    </row>
    <row r="49" spans="1:25" x14ac:dyDescent="0.15">
      <c r="A49" s="27"/>
      <c r="B49" s="28" t="s">
        <v>74</v>
      </c>
      <c r="C49" s="29">
        <f>SUM(A48*C48)/1000</f>
        <v>7.0000000000000007E-2</v>
      </c>
      <c r="D49" s="29">
        <f>+(A48*D48)/1000</f>
        <v>0</v>
      </c>
      <c r="E49" s="29">
        <f>+(A48*E48)</f>
        <v>0.5</v>
      </c>
      <c r="F49" s="29">
        <f>+(A48*F48)/1000</f>
        <v>1.4999999999999999E-2</v>
      </c>
      <c r="G49" s="29">
        <f>+(A48*G48)/1000</f>
        <v>0</v>
      </c>
      <c r="H49" s="29">
        <f>+(A48*H48)/1000</f>
        <v>0</v>
      </c>
      <c r="I49" s="29">
        <f>+(A48*I48)</f>
        <v>0</v>
      </c>
      <c r="J49" s="29">
        <f>+(A48*J48)/1000</f>
        <v>0</v>
      </c>
      <c r="K49" s="29">
        <f>+(A48*K48)/1000</f>
        <v>0</v>
      </c>
      <c r="L49" s="29">
        <f>+(A48*L48)/1000</f>
        <v>5.0000000000000001E-3</v>
      </c>
      <c r="M49" s="29">
        <f>+(A48*M48)/1000</f>
        <v>0</v>
      </c>
      <c r="N49" s="29">
        <f>+(A48*N48)/1000</f>
        <v>0.06</v>
      </c>
      <c r="O49" s="29">
        <f>+(A48*O48)/1000</f>
        <v>0</v>
      </c>
      <c r="P49" s="29">
        <f>+(A48*P48)/1000</f>
        <v>0</v>
      </c>
      <c r="Q49" s="29">
        <f>+(A48*Q48)/1000</f>
        <v>0</v>
      </c>
      <c r="R49" s="29">
        <f>+(A48*R48)/1000</f>
        <v>0</v>
      </c>
      <c r="S49" s="29">
        <f>+(A48*S48)/1000</f>
        <v>0</v>
      </c>
      <c r="T49" s="29">
        <f>+(A48*T48)/1000</f>
        <v>0</v>
      </c>
      <c r="U49" s="29">
        <f>+(A48*U48)/1000</f>
        <v>0</v>
      </c>
      <c r="V49" s="29">
        <f>+(A48*V48)/1000</f>
        <v>0</v>
      </c>
      <c r="W49" s="29">
        <f>+(A48*W48)/1000</f>
        <v>0</v>
      </c>
      <c r="X49" s="29">
        <f>+(A48*X48)/1000</f>
        <v>0</v>
      </c>
      <c r="Y49" s="8"/>
    </row>
    <row r="50" spans="1:25" x14ac:dyDescent="0.15">
      <c r="A50" s="24">
        <f>SUM(D33)</f>
        <v>1</v>
      </c>
      <c r="B50" s="28" t="s">
        <v>75</v>
      </c>
      <c r="C50" s="30">
        <f>SUM(C40:C43)</f>
        <v>60</v>
      </c>
      <c r="D50" s="30">
        <f t="shared" ref="D50:X50" si="9">SUM(D40:D43)</f>
        <v>14</v>
      </c>
      <c r="E50" s="30">
        <f t="shared" si="9"/>
        <v>0</v>
      </c>
      <c r="F50" s="30">
        <f t="shared" si="9"/>
        <v>20</v>
      </c>
      <c r="G50" s="30">
        <f t="shared" si="9"/>
        <v>40</v>
      </c>
      <c r="H50" s="30">
        <f t="shared" si="9"/>
        <v>20</v>
      </c>
      <c r="I50" s="30">
        <f t="shared" si="9"/>
        <v>0.05</v>
      </c>
      <c r="J50" s="30">
        <f t="shared" si="9"/>
        <v>15</v>
      </c>
      <c r="K50" s="30">
        <f t="shared" si="9"/>
        <v>40</v>
      </c>
      <c r="L50" s="30">
        <f t="shared" si="9"/>
        <v>0</v>
      </c>
      <c r="M50" s="30">
        <f t="shared" si="9"/>
        <v>3</v>
      </c>
      <c r="N50" s="30">
        <f t="shared" si="9"/>
        <v>0</v>
      </c>
      <c r="O50" s="30">
        <f t="shared" si="9"/>
        <v>50</v>
      </c>
      <c r="P50" s="30">
        <f t="shared" si="9"/>
        <v>30</v>
      </c>
      <c r="Q50" s="30">
        <f t="shared" si="9"/>
        <v>0</v>
      </c>
      <c r="R50" s="30">
        <f t="shared" si="9"/>
        <v>0</v>
      </c>
      <c r="S50" s="30">
        <f t="shared" si="9"/>
        <v>0</v>
      </c>
      <c r="T50" s="30">
        <f t="shared" si="9"/>
        <v>0</v>
      </c>
      <c r="U50" s="30">
        <f t="shared" si="9"/>
        <v>0</v>
      </c>
      <c r="V50" s="30">
        <f t="shared" si="9"/>
        <v>0</v>
      </c>
      <c r="W50" s="30">
        <f t="shared" si="9"/>
        <v>0</v>
      </c>
      <c r="X50" s="30">
        <f t="shared" si="9"/>
        <v>0</v>
      </c>
      <c r="Y50" s="8"/>
    </row>
    <row r="51" spans="1:25" ht="11.25" thickBot="1" x14ac:dyDescent="0.2">
      <c r="A51" s="31"/>
      <c r="B51" s="32" t="s">
        <v>76</v>
      </c>
      <c r="C51" s="33">
        <f>SUM(A50*C50)/1000</f>
        <v>0.06</v>
      </c>
      <c r="D51" s="33">
        <f>+(A50*D50)/1000</f>
        <v>1.4E-2</v>
      </c>
      <c r="E51" s="33">
        <f>+(A50*E50)/1000</f>
        <v>0</v>
      </c>
      <c r="F51" s="33">
        <f>+(A50*F50)/1000</f>
        <v>0.02</v>
      </c>
      <c r="G51" s="33">
        <f>+(A50*G50)/1000</f>
        <v>0.04</v>
      </c>
      <c r="H51" s="33">
        <f>+(A50*H50)/1000</f>
        <v>0.02</v>
      </c>
      <c r="I51" s="33">
        <f>+(A50*I50)</f>
        <v>0.05</v>
      </c>
      <c r="J51" s="33">
        <f>+(A50*J50)/1000</f>
        <v>1.4999999999999999E-2</v>
      </c>
      <c r="K51" s="33">
        <f>+(A50*K50)/1000</f>
        <v>0.04</v>
      </c>
      <c r="L51" s="33">
        <f>+(A50*L50)/1000</f>
        <v>0</v>
      </c>
      <c r="M51" s="33">
        <f>+(A50*M50)/1000</f>
        <v>3.0000000000000001E-3</v>
      </c>
      <c r="N51" s="33">
        <f>+(A50*N50)/1000</f>
        <v>0</v>
      </c>
      <c r="O51" s="33">
        <f>+(A50*O50)/1000</f>
        <v>0.05</v>
      </c>
      <c r="P51" s="33">
        <f>+(A50*P50)/1000</f>
        <v>0.03</v>
      </c>
      <c r="Q51" s="33">
        <f>+(A50*Q50)/1000</f>
        <v>0</v>
      </c>
      <c r="R51" s="33">
        <f>+(A50*R50)/1000</f>
        <v>0</v>
      </c>
      <c r="S51" s="33">
        <f>+(A50*S50)/1000</f>
        <v>0</v>
      </c>
      <c r="T51" s="33">
        <f>+(A50*T50)/1000</f>
        <v>0</v>
      </c>
      <c r="U51" s="33">
        <f>+(A50*U50)/1000</f>
        <v>0</v>
      </c>
      <c r="V51" s="34">
        <f>+(A50*V50)/1000</f>
        <v>0</v>
      </c>
      <c r="W51" s="34">
        <f>+(A50*W50)/1000</f>
        <v>0</v>
      </c>
      <c r="X51" s="34">
        <f>+(A50*X50)/1000</f>
        <v>0</v>
      </c>
      <c r="Y51" s="8"/>
    </row>
    <row r="52" spans="1:25" x14ac:dyDescent="0.15">
      <c r="A52" s="106" t="s">
        <v>39</v>
      </c>
      <c r="B52" s="107"/>
      <c r="C52" s="35">
        <f>+C51+C49</f>
        <v>0.13</v>
      </c>
      <c r="D52" s="35">
        <f t="shared" ref="D52:X52" si="10">+D51+D49</f>
        <v>1.4E-2</v>
      </c>
      <c r="E52" s="35">
        <f t="shared" si="10"/>
        <v>0.5</v>
      </c>
      <c r="F52" s="35">
        <f t="shared" si="10"/>
        <v>3.5000000000000003E-2</v>
      </c>
      <c r="G52" s="35">
        <f t="shared" si="10"/>
        <v>0.04</v>
      </c>
      <c r="H52" s="35">
        <f t="shared" si="10"/>
        <v>0.02</v>
      </c>
      <c r="I52" s="35">
        <f>+I51+I49</f>
        <v>0.05</v>
      </c>
      <c r="J52" s="35">
        <f t="shared" si="10"/>
        <v>1.4999999999999999E-2</v>
      </c>
      <c r="K52" s="35">
        <f t="shared" si="10"/>
        <v>0.04</v>
      </c>
      <c r="L52" s="35">
        <f t="shared" si="10"/>
        <v>5.0000000000000001E-3</v>
      </c>
      <c r="M52" s="35">
        <f t="shared" si="10"/>
        <v>3.0000000000000001E-3</v>
      </c>
      <c r="N52" s="35">
        <f t="shared" si="10"/>
        <v>0.06</v>
      </c>
      <c r="O52" s="35">
        <f t="shared" si="10"/>
        <v>0.05</v>
      </c>
      <c r="P52" s="35">
        <f t="shared" si="10"/>
        <v>0.03</v>
      </c>
      <c r="Q52" s="35">
        <f t="shared" si="10"/>
        <v>0</v>
      </c>
      <c r="R52" s="35">
        <f t="shared" si="10"/>
        <v>0</v>
      </c>
      <c r="S52" s="35">
        <f t="shared" si="10"/>
        <v>0</v>
      </c>
      <c r="T52" s="35">
        <f t="shared" si="10"/>
        <v>0</v>
      </c>
      <c r="U52" s="35">
        <f t="shared" si="10"/>
        <v>0</v>
      </c>
      <c r="V52" s="35">
        <f t="shared" si="10"/>
        <v>0</v>
      </c>
      <c r="W52" s="35">
        <f t="shared" si="10"/>
        <v>0</v>
      </c>
      <c r="X52" s="36">
        <f t="shared" si="10"/>
        <v>0</v>
      </c>
      <c r="Y52" s="8"/>
    </row>
    <row r="53" spans="1:25" x14ac:dyDescent="0.15">
      <c r="A53" s="99" t="s">
        <v>40</v>
      </c>
      <c r="B53" s="101"/>
      <c r="C53" s="37">
        <v>300</v>
      </c>
      <c r="D53" s="37">
        <v>900</v>
      </c>
      <c r="E53" s="37">
        <v>75</v>
      </c>
      <c r="F53" s="37">
        <v>2250</v>
      </c>
      <c r="G53" s="37">
        <v>350</v>
      </c>
      <c r="H53" s="37">
        <v>350</v>
      </c>
      <c r="I53" s="37">
        <v>200</v>
      </c>
      <c r="J53" s="37">
        <v>1050</v>
      </c>
      <c r="K53" s="37">
        <v>2200</v>
      </c>
      <c r="L53" s="37">
        <v>2850</v>
      </c>
      <c r="M53" s="37">
        <v>200</v>
      </c>
      <c r="N53" s="37">
        <v>275</v>
      </c>
      <c r="O53" s="37">
        <v>350</v>
      </c>
      <c r="P53" s="37"/>
      <c r="Q53" s="37"/>
      <c r="R53" s="37"/>
      <c r="S53" s="37"/>
      <c r="T53" s="37"/>
      <c r="U53" s="37"/>
      <c r="V53" s="38"/>
      <c r="W53" s="38"/>
      <c r="X53" s="38"/>
      <c r="Y53" s="8"/>
    </row>
    <row r="54" spans="1:25" x14ac:dyDescent="0.15">
      <c r="A54" s="40">
        <f>SUM(A48)</f>
        <v>1</v>
      </c>
      <c r="B54" s="41" t="s">
        <v>41</v>
      </c>
      <c r="C54" s="42">
        <f>SUM(C49*C53)</f>
        <v>21.000000000000004</v>
      </c>
      <c r="D54" s="42">
        <f>SUM(D49*D53)</f>
        <v>0</v>
      </c>
      <c r="E54" s="42">
        <f t="shared" ref="E54:X54" si="11">SUM(E49*E53)</f>
        <v>37.5</v>
      </c>
      <c r="F54" s="42">
        <f t="shared" si="11"/>
        <v>33.75</v>
      </c>
      <c r="G54" s="42">
        <f t="shared" si="11"/>
        <v>0</v>
      </c>
      <c r="H54" s="42">
        <f t="shared" si="11"/>
        <v>0</v>
      </c>
      <c r="I54" s="42">
        <f t="shared" si="11"/>
        <v>0</v>
      </c>
      <c r="J54" s="42">
        <f t="shared" si="11"/>
        <v>0</v>
      </c>
      <c r="K54" s="42">
        <f t="shared" si="11"/>
        <v>0</v>
      </c>
      <c r="L54" s="42">
        <f t="shared" si="11"/>
        <v>14.25</v>
      </c>
      <c r="M54" s="42">
        <f t="shared" si="11"/>
        <v>0</v>
      </c>
      <c r="N54" s="42">
        <f t="shared" si="11"/>
        <v>16.5</v>
      </c>
      <c r="O54" s="42">
        <f t="shared" si="11"/>
        <v>0</v>
      </c>
      <c r="P54" s="42">
        <f t="shared" si="11"/>
        <v>0</v>
      </c>
      <c r="Q54" s="42">
        <f t="shared" si="11"/>
        <v>0</v>
      </c>
      <c r="R54" s="42">
        <f t="shared" si="11"/>
        <v>0</v>
      </c>
      <c r="S54" s="42">
        <f t="shared" si="11"/>
        <v>0</v>
      </c>
      <c r="T54" s="42">
        <f t="shared" si="11"/>
        <v>0</v>
      </c>
      <c r="U54" s="42">
        <f t="shared" si="11"/>
        <v>0</v>
      </c>
      <c r="V54" s="42">
        <f t="shared" si="11"/>
        <v>0</v>
      </c>
      <c r="W54" s="42">
        <f t="shared" si="11"/>
        <v>0</v>
      </c>
      <c r="X54" s="42">
        <f t="shared" si="11"/>
        <v>0</v>
      </c>
      <c r="Y54" s="43">
        <f>SUM(C54:X54)</f>
        <v>123</v>
      </c>
    </row>
    <row r="55" spans="1:25" x14ac:dyDescent="0.15">
      <c r="A55" s="40">
        <f>SUM(A50)</f>
        <v>1</v>
      </c>
      <c r="B55" s="41" t="s">
        <v>41</v>
      </c>
      <c r="C55" s="42">
        <f>SUM(C51*C53)</f>
        <v>18</v>
      </c>
      <c r="D55" s="42">
        <f>SUM(D51*D53)</f>
        <v>12.6</v>
      </c>
      <c r="E55" s="42">
        <f t="shared" ref="E55:X55" si="12">SUM(E51*E53)</f>
        <v>0</v>
      </c>
      <c r="F55" s="42">
        <f t="shared" si="12"/>
        <v>45</v>
      </c>
      <c r="G55" s="42">
        <f t="shared" si="12"/>
        <v>14</v>
      </c>
      <c r="H55" s="42">
        <f t="shared" si="12"/>
        <v>7</v>
      </c>
      <c r="I55" s="42">
        <f t="shared" si="12"/>
        <v>10</v>
      </c>
      <c r="J55" s="42">
        <f t="shared" si="12"/>
        <v>15.75</v>
      </c>
      <c r="K55" s="42">
        <f t="shared" si="12"/>
        <v>88</v>
      </c>
      <c r="L55" s="42">
        <f t="shared" si="12"/>
        <v>0</v>
      </c>
      <c r="M55" s="42">
        <f t="shared" si="12"/>
        <v>0.6</v>
      </c>
      <c r="N55" s="42">
        <f t="shared" si="12"/>
        <v>0</v>
      </c>
      <c r="O55" s="42">
        <f t="shared" si="12"/>
        <v>17.5</v>
      </c>
      <c r="P55" s="42">
        <f t="shared" si="12"/>
        <v>0</v>
      </c>
      <c r="Q55" s="42">
        <f t="shared" si="12"/>
        <v>0</v>
      </c>
      <c r="R55" s="42">
        <f t="shared" si="12"/>
        <v>0</v>
      </c>
      <c r="S55" s="42">
        <f t="shared" si="12"/>
        <v>0</v>
      </c>
      <c r="T55" s="42">
        <f t="shared" si="12"/>
        <v>0</v>
      </c>
      <c r="U55" s="42">
        <f t="shared" si="12"/>
        <v>0</v>
      </c>
      <c r="V55" s="42">
        <f t="shared" si="12"/>
        <v>0</v>
      </c>
      <c r="W55" s="42">
        <f t="shared" si="12"/>
        <v>0</v>
      </c>
      <c r="X55" s="42">
        <f t="shared" si="12"/>
        <v>0</v>
      </c>
      <c r="Y55" s="43">
        <f>SUM(C55:X55)</f>
        <v>228.45</v>
      </c>
    </row>
    <row r="56" spans="1:25" x14ac:dyDescent="0.15">
      <c r="A56" s="108" t="s">
        <v>42</v>
      </c>
      <c r="B56" s="109"/>
      <c r="C56" s="44">
        <f>SUM(C54:C55)</f>
        <v>39</v>
      </c>
      <c r="D56" s="44">
        <f t="shared" ref="D56:X56" si="13">+D52*D53</f>
        <v>12.6</v>
      </c>
      <c r="E56" s="44">
        <f t="shared" si="13"/>
        <v>37.5</v>
      </c>
      <c r="F56" s="44">
        <f t="shared" si="13"/>
        <v>78.750000000000014</v>
      </c>
      <c r="G56" s="44">
        <f t="shared" si="13"/>
        <v>14</v>
      </c>
      <c r="H56" s="44">
        <f t="shared" si="13"/>
        <v>7</v>
      </c>
      <c r="I56" s="44">
        <f t="shared" si="13"/>
        <v>10</v>
      </c>
      <c r="J56" s="44">
        <f t="shared" si="13"/>
        <v>15.75</v>
      </c>
      <c r="K56" s="44">
        <f t="shared" si="13"/>
        <v>88</v>
      </c>
      <c r="L56" s="44">
        <f t="shared" si="13"/>
        <v>14.25</v>
      </c>
      <c r="M56" s="44">
        <f t="shared" si="13"/>
        <v>0.6</v>
      </c>
      <c r="N56" s="44">
        <f t="shared" si="13"/>
        <v>16.5</v>
      </c>
      <c r="O56" s="44">
        <f t="shared" si="13"/>
        <v>17.5</v>
      </c>
      <c r="P56" s="44">
        <f t="shared" si="13"/>
        <v>0</v>
      </c>
      <c r="Q56" s="44">
        <f t="shared" si="13"/>
        <v>0</v>
      </c>
      <c r="R56" s="44">
        <f t="shared" si="13"/>
        <v>0</v>
      </c>
      <c r="S56" s="44">
        <f t="shared" si="13"/>
        <v>0</v>
      </c>
      <c r="T56" s="44">
        <f t="shared" si="13"/>
        <v>0</v>
      </c>
      <c r="U56" s="44">
        <f t="shared" si="13"/>
        <v>0</v>
      </c>
      <c r="V56" s="58">
        <f t="shared" si="13"/>
        <v>0</v>
      </c>
      <c r="W56" s="58">
        <f t="shared" si="13"/>
        <v>0</v>
      </c>
      <c r="X56" s="58">
        <f t="shared" si="13"/>
        <v>0</v>
      </c>
      <c r="Y56" s="43">
        <f>SUM(C56:X56)</f>
        <v>351.45000000000005</v>
      </c>
    </row>
    <row r="57" spans="1:25" x14ac:dyDescent="0.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6"/>
    </row>
    <row r="58" spans="1:25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6"/>
    </row>
    <row r="59" spans="1:25" x14ac:dyDescent="0.15">
      <c r="A59" s="110" t="s">
        <v>43</v>
      </c>
      <c r="B59" s="110"/>
      <c r="C59" s="49"/>
      <c r="H59" s="110" t="s">
        <v>44</v>
      </c>
      <c r="I59" s="110"/>
      <c r="J59" s="110"/>
      <c r="K59" s="110"/>
      <c r="P59" s="110" t="s">
        <v>45</v>
      </c>
      <c r="Q59" s="110"/>
      <c r="R59" s="110"/>
      <c r="S59" s="110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2:J32"/>
    <mergeCell ref="M32:Q32"/>
    <mergeCell ref="R32:V32"/>
    <mergeCell ref="P59:S59"/>
    <mergeCell ref="P33:S33"/>
    <mergeCell ref="A34:B35"/>
    <mergeCell ref="C34:V34"/>
    <mergeCell ref="A36:A39"/>
    <mergeCell ref="A40:A43"/>
    <mergeCell ref="A44:A47"/>
    <mergeCell ref="A52:B52"/>
    <mergeCell ref="A53:B53"/>
    <mergeCell ref="A56:B56"/>
    <mergeCell ref="A59:B59"/>
    <mergeCell ref="H59:K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Normal="100" workbookViewId="0">
      <selection activeCell="I43" sqref="I43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5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92" t="s">
        <v>0</v>
      </c>
      <c r="C1" s="92"/>
      <c r="D1" s="92"/>
      <c r="E1" s="92"/>
      <c r="F1" s="92"/>
      <c r="G1" s="92"/>
      <c r="H1" s="92"/>
      <c r="I1" s="92"/>
      <c r="J1" s="92"/>
      <c r="L1" s="2"/>
      <c r="M1" s="93" t="s">
        <v>192</v>
      </c>
      <c r="N1" s="93"/>
      <c r="O1" s="93"/>
      <c r="P1" s="93"/>
      <c r="Q1" s="93"/>
      <c r="R1" s="93" t="s">
        <v>2</v>
      </c>
      <c r="S1" s="93"/>
      <c r="T1" s="93"/>
      <c r="U1" s="93"/>
      <c r="V1" s="93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94" t="s">
        <v>205</v>
      </c>
      <c r="Q2" s="94"/>
      <c r="R2" s="94"/>
      <c r="S2" s="94"/>
      <c r="T2" s="5"/>
      <c r="U2" s="5"/>
      <c r="V2" s="5"/>
    </row>
    <row r="3" spans="1:25" x14ac:dyDescent="0.15">
      <c r="A3" s="95"/>
      <c r="B3" s="96"/>
      <c r="C3" s="99" t="s">
        <v>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7"/>
      <c r="X3" s="7"/>
      <c r="Y3" s="8"/>
    </row>
    <row r="4" spans="1:25" ht="50.25" thickBot="1" x14ac:dyDescent="0.2">
      <c r="A4" s="97"/>
      <c r="B4" s="98"/>
      <c r="C4" s="9" t="s">
        <v>5</v>
      </c>
      <c r="D4" s="10" t="s">
        <v>6</v>
      </c>
      <c r="E4" s="11" t="s">
        <v>7</v>
      </c>
      <c r="F4" s="11" t="s">
        <v>200</v>
      </c>
      <c r="G4" s="11" t="s">
        <v>23</v>
      </c>
      <c r="H4" s="11" t="s">
        <v>46</v>
      </c>
      <c r="I4" s="12" t="s">
        <v>24</v>
      </c>
      <c r="J4" s="11" t="s">
        <v>199</v>
      </c>
      <c r="K4" s="11" t="s">
        <v>12</v>
      </c>
      <c r="L4" s="12" t="s">
        <v>47</v>
      </c>
      <c r="M4" s="11" t="s">
        <v>11</v>
      </c>
      <c r="N4" s="11" t="s">
        <v>20</v>
      </c>
      <c r="O4" s="11" t="s">
        <v>19</v>
      </c>
      <c r="P4" s="13" t="s">
        <v>176</v>
      </c>
      <c r="Q4" s="11" t="s">
        <v>162</v>
      </c>
      <c r="R4" s="11" t="s">
        <v>13</v>
      </c>
      <c r="S4" s="11" t="s">
        <v>51</v>
      </c>
      <c r="T4" s="11"/>
      <c r="U4" s="12"/>
      <c r="V4" s="13"/>
      <c r="W4" s="10"/>
      <c r="X4" s="10"/>
      <c r="Y4" s="8"/>
    </row>
    <row r="5" spans="1:25" ht="11.25" customHeight="1" x14ac:dyDescent="0.15">
      <c r="A5" s="102" t="s">
        <v>25</v>
      </c>
      <c r="B5" s="14" t="s">
        <v>66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>
        <v>70</v>
      </c>
      <c r="Q5" s="15">
        <v>70</v>
      </c>
      <c r="R5" s="15"/>
      <c r="S5" s="15"/>
      <c r="T5" s="15"/>
      <c r="U5" s="15"/>
      <c r="V5" s="16"/>
      <c r="W5" s="16"/>
      <c r="X5" s="16"/>
      <c r="Y5" s="8"/>
    </row>
    <row r="6" spans="1:25" x14ac:dyDescent="0.15">
      <c r="A6" s="103"/>
      <c r="B6" s="17" t="s">
        <v>179</v>
      </c>
      <c r="C6" s="18"/>
      <c r="D6" s="18">
        <v>3</v>
      </c>
      <c r="E6" s="18"/>
      <c r="F6" s="18">
        <v>20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9"/>
      <c r="X6" s="19"/>
      <c r="Y6" s="8"/>
    </row>
    <row r="7" spans="1:25" ht="11.25" thickBot="1" x14ac:dyDescent="0.2">
      <c r="A7" s="103"/>
      <c r="B7" s="20" t="s">
        <v>178</v>
      </c>
      <c r="C7" s="18">
        <v>40</v>
      </c>
      <c r="D7" s="18"/>
      <c r="E7" s="18">
        <v>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8"/>
    </row>
    <row r="8" spans="1:25" ht="11.25" thickBot="1" x14ac:dyDescent="0.2">
      <c r="A8" s="104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8"/>
    </row>
    <row r="9" spans="1:25" ht="11.25" customHeight="1" x14ac:dyDescent="0.15">
      <c r="A9" s="102" t="s">
        <v>27</v>
      </c>
      <c r="B9" s="23" t="s">
        <v>197</v>
      </c>
      <c r="C9" s="15"/>
      <c r="D9" s="15">
        <v>8</v>
      </c>
      <c r="E9" s="15"/>
      <c r="F9" s="15"/>
      <c r="G9" s="15">
        <v>3</v>
      </c>
      <c r="H9" s="15"/>
      <c r="I9" s="15"/>
      <c r="J9" s="15">
        <v>70</v>
      </c>
      <c r="K9" s="15">
        <v>10</v>
      </c>
      <c r="L9" s="15"/>
      <c r="M9" s="15">
        <v>170</v>
      </c>
      <c r="N9" s="15">
        <v>5</v>
      </c>
      <c r="O9" s="15"/>
      <c r="P9" s="15"/>
      <c r="Q9" s="15"/>
      <c r="R9" s="15"/>
      <c r="S9" s="15"/>
      <c r="T9" s="15"/>
      <c r="U9" s="15"/>
      <c r="V9" s="16"/>
      <c r="W9" s="16"/>
      <c r="X9" s="16"/>
      <c r="Y9" s="8"/>
    </row>
    <row r="10" spans="1:25" x14ac:dyDescent="0.15">
      <c r="A10" s="103"/>
      <c r="B10" s="23" t="s">
        <v>201</v>
      </c>
      <c r="C10" s="18"/>
      <c r="D10" s="18"/>
      <c r="E10" s="18">
        <v>7</v>
      </c>
      <c r="F10" s="18"/>
      <c r="G10" s="18"/>
      <c r="H10" s="18"/>
      <c r="I10" s="18"/>
      <c r="J10" s="18"/>
      <c r="K10" s="18">
        <v>30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19"/>
      <c r="Y10" s="8"/>
    </row>
    <row r="11" spans="1:25" ht="11.25" thickBot="1" x14ac:dyDescent="0.2">
      <c r="A11" s="103"/>
      <c r="B11" s="20" t="s">
        <v>5</v>
      </c>
      <c r="C11" s="18">
        <v>40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104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ht="11.25" customHeight="1" x14ac:dyDescent="0.15">
      <c r="A13" s="102" t="s">
        <v>31</v>
      </c>
      <c r="B13" s="14" t="s">
        <v>198</v>
      </c>
      <c r="C13" s="15"/>
      <c r="D13" s="15">
        <v>9</v>
      </c>
      <c r="E13" s="15"/>
      <c r="F13" s="15"/>
      <c r="G13" s="15"/>
      <c r="H13" s="15"/>
      <c r="I13" s="15">
        <v>9</v>
      </c>
      <c r="J13" s="15"/>
      <c r="K13" s="15"/>
      <c r="L13" s="15">
        <v>28</v>
      </c>
      <c r="M13" s="15"/>
      <c r="N13" s="15"/>
      <c r="O13" s="15"/>
      <c r="P13" s="15"/>
      <c r="Q13" s="15"/>
      <c r="R13" s="15"/>
      <c r="S13" s="15">
        <v>18</v>
      </c>
      <c r="T13" s="15"/>
      <c r="U13" s="15"/>
      <c r="V13" s="16"/>
      <c r="W13" s="16"/>
      <c r="X13" s="16"/>
      <c r="Y13" s="8"/>
    </row>
    <row r="14" spans="1:25" x14ac:dyDescent="0.15">
      <c r="A14" s="103"/>
      <c r="B14" s="17" t="s">
        <v>19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>
        <v>100</v>
      </c>
      <c r="P14" s="18"/>
      <c r="Q14" s="18"/>
      <c r="R14" s="18"/>
      <c r="S14" s="18"/>
      <c r="T14" s="18"/>
      <c r="U14" s="18"/>
      <c r="V14" s="19"/>
      <c r="W14" s="19"/>
      <c r="X14" s="19"/>
      <c r="Y14" s="8"/>
    </row>
    <row r="15" spans="1:25" x14ac:dyDescent="0.15">
      <c r="A15" s="103"/>
      <c r="B15" s="17" t="s">
        <v>5</v>
      </c>
      <c r="C15" s="18">
        <v>30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105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35</v>
      </c>
      <c r="C17" s="26">
        <f t="shared" ref="C17:X17" si="0">SUM(C5:C12)</f>
        <v>80</v>
      </c>
      <c r="D17" s="26">
        <f t="shared" si="0"/>
        <v>11</v>
      </c>
      <c r="E17" s="26">
        <f t="shared" si="0"/>
        <v>14</v>
      </c>
      <c r="F17" s="26">
        <f t="shared" si="0"/>
        <v>20</v>
      </c>
      <c r="G17" s="26">
        <f t="shared" si="0"/>
        <v>3</v>
      </c>
      <c r="H17" s="26">
        <f t="shared" si="0"/>
        <v>0</v>
      </c>
      <c r="I17" s="26">
        <f t="shared" si="0"/>
        <v>0</v>
      </c>
      <c r="J17" s="26">
        <f t="shared" si="0"/>
        <v>70</v>
      </c>
      <c r="K17" s="26">
        <f t="shared" si="0"/>
        <v>40</v>
      </c>
      <c r="L17" s="26">
        <f t="shared" si="0"/>
        <v>0</v>
      </c>
      <c r="M17" s="26">
        <f t="shared" si="0"/>
        <v>170</v>
      </c>
      <c r="N17" s="26">
        <f t="shared" si="0"/>
        <v>5</v>
      </c>
      <c r="O17" s="26">
        <f t="shared" si="0"/>
        <v>0</v>
      </c>
      <c r="P17" s="26">
        <f t="shared" si="0"/>
        <v>70</v>
      </c>
      <c r="Q17" s="26">
        <f t="shared" si="0"/>
        <v>70</v>
      </c>
      <c r="R17" s="26">
        <f t="shared" si="0"/>
        <v>0</v>
      </c>
      <c r="S17" s="26">
        <f t="shared" si="0"/>
        <v>0</v>
      </c>
      <c r="T17" s="26">
        <f t="shared" si="0"/>
        <v>0</v>
      </c>
      <c r="U17" s="26">
        <f t="shared" si="0"/>
        <v>0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8"/>
    </row>
    <row r="18" spans="1:25" x14ac:dyDescent="0.15">
      <c r="A18" s="27"/>
      <c r="B18" s="28" t="s">
        <v>36</v>
      </c>
      <c r="C18" s="29">
        <f>SUM(A17*C17)/1000</f>
        <v>0.08</v>
      </c>
      <c r="D18" s="29">
        <f>+(A17*D17)/1000</f>
        <v>1.0999999999999999E-2</v>
      </c>
      <c r="E18" s="29">
        <f>+(A17*E17)/1000</f>
        <v>1.4E-2</v>
      </c>
      <c r="F18" s="29">
        <f>+(A17*F17)/1000</f>
        <v>0.02</v>
      </c>
      <c r="G18" s="29">
        <f>+(A17*G17)/1000</f>
        <v>3.0000000000000001E-3</v>
      </c>
      <c r="H18" s="29">
        <f>+(A17*H17)</f>
        <v>0</v>
      </c>
      <c r="I18" s="29">
        <f>+(A17*I17)/1000</f>
        <v>0</v>
      </c>
      <c r="J18" s="29">
        <f>+(A17*J17)/1000</f>
        <v>7.0000000000000007E-2</v>
      </c>
      <c r="K18" s="29">
        <f>+(A17*K17)/1000</f>
        <v>0.04</v>
      </c>
      <c r="L18" s="29">
        <f>+(A17*L17)/1000</f>
        <v>0</v>
      </c>
      <c r="M18" s="29">
        <f>+(A17*M17)/1000</f>
        <v>0.17</v>
      </c>
      <c r="N18" s="29">
        <f>+(A17*N17)/1000</f>
        <v>5.0000000000000001E-3</v>
      </c>
      <c r="O18" s="29">
        <f>+(A17*O17)/1000</f>
        <v>0</v>
      </c>
      <c r="P18" s="29">
        <f>+(A17*P17)/1000</f>
        <v>7.0000000000000007E-2</v>
      </c>
      <c r="Q18" s="29">
        <f>+(A17*Q17)/1000</f>
        <v>7.0000000000000007E-2</v>
      </c>
      <c r="R18" s="29">
        <f>+(A17*R17)/1000</f>
        <v>0</v>
      </c>
      <c r="S18" s="29">
        <f>+(A17*S17)/1000</f>
        <v>0</v>
      </c>
      <c r="T18" s="29">
        <f>+(A17*T17)/1000</f>
        <v>0</v>
      </c>
      <c r="U18" s="29">
        <f>+(A17*U17)/1000</f>
        <v>0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8"/>
    </row>
    <row r="19" spans="1:25" x14ac:dyDescent="0.15">
      <c r="A19" s="24">
        <f>SUM(D2)</f>
        <v>1</v>
      </c>
      <c r="B19" s="28" t="s">
        <v>37</v>
      </c>
      <c r="C19" s="30">
        <f t="shared" ref="C19:X19" si="1">SUM(C13:C16)</f>
        <v>30</v>
      </c>
      <c r="D19" s="30">
        <f t="shared" si="1"/>
        <v>9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9</v>
      </c>
      <c r="J19" s="30">
        <f t="shared" si="1"/>
        <v>0</v>
      </c>
      <c r="K19" s="30">
        <f t="shared" si="1"/>
        <v>0</v>
      </c>
      <c r="L19" s="30">
        <f t="shared" si="1"/>
        <v>28</v>
      </c>
      <c r="M19" s="30">
        <f t="shared" si="1"/>
        <v>0</v>
      </c>
      <c r="N19" s="30">
        <f t="shared" si="1"/>
        <v>0</v>
      </c>
      <c r="O19" s="30">
        <f t="shared" si="1"/>
        <v>100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18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8"/>
    </row>
    <row r="20" spans="1:25" ht="11.25" thickBot="1" x14ac:dyDescent="0.2">
      <c r="A20" s="31"/>
      <c r="B20" s="32" t="s">
        <v>38</v>
      </c>
      <c r="C20" s="33">
        <f>SUM(A19*C19)/1000</f>
        <v>0.03</v>
      </c>
      <c r="D20" s="33">
        <f>+(A19*D19)/1000</f>
        <v>8.9999999999999993E-3</v>
      </c>
      <c r="E20" s="33">
        <f>+(A19*E19)/1000</f>
        <v>0</v>
      </c>
      <c r="F20" s="33">
        <f>+(A19*F19)/1000</f>
        <v>0</v>
      </c>
      <c r="G20" s="33">
        <f>+(A19*G19)/1000</f>
        <v>0</v>
      </c>
      <c r="H20" s="33">
        <f>+(A19*H19)</f>
        <v>0</v>
      </c>
      <c r="I20" s="33">
        <f>+(A19*I19)/1000</f>
        <v>8.9999999999999993E-3</v>
      </c>
      <c r="J20" s="33">
        <f>+(A19*J19)/1000</f>
        <v>0</v>
      </c>
      <c r="K20" s="33">
        <f>+(A19*K19)/1000</f>
        <v>0</v>
      </c>
      <c r="L20" s="33">
        <f>+(A19*L19)/1000</f>
        <v>2.8000000000000001E-2</v>
      </c>
      <c r="M20" s="33">
        <f>+(A19*M19)/1000</f>
        <v>0</v>
      </c>
      <c r="N20" s="33">
        <f>+(A19*N19)/1000</f>
        <v>0</v>
      </c>
      <c r="O20" s="33">
        <f>+(A19*O19)/1000</f>
        <v>0.1</v>
      </c>
      <c r="P20" s="33">
        <f>+(A19*P19)/1000</f>
        <v>0</v>
      </c>
      <c r="Q20" s="33">
        <f>+(A19*Q19)/1000</f>
        <v>0</v>
      </c>
      <c r="R20" s="33">
        <f>+(A19*R19)/1000</f>
        <v>0</v>
      </c>
      <c r="S20" s="33">
        <f>+(A19*S19)/1000</f>
        <v>1.7999999999999999E-2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4">
        <f>+(A19*W19)/1000</f>
        <v>0</v>
      </c>
      <c r="X20" s="34">
        <f>+(A19*X19)/1000</f>
        <v>0</v>
      </c>
      <c r="Y20" s="8"/>
    </row>
    <row r="21" spans="1:25" x14ac:dyDescent="0.15">
      <c r="A21" s="106" t="s">
        <v>39</v>
      </c>
      <c r="B21" s="107"/>
      <c r="C21" s="35">
        <f t="shared" ref="C21:X21" si="2">+C20+C18</f>
        <v>0.11</v>
      </c>
      <c r="D21" s="35">
        <f t="shared" si="2"/>
        <v>1.9999999999999997E-2</v>
      </c>
      <c r="E21" s="35">
        <f t="shared" si="2"/>
        <v>1.4E-2</v>
      </c>
      <c r="F21" s="35">
        <f t="shared" si="2"/>
        <v>0.02</v>
      </c>
      <c r="G21" s="35">
        <f t="shared" si="2"/>
        <v>3.0000000000000001E-3</v>
      </c>
      <c r="H21" s="35">
        <f t="shared" si="2"/>
        <v>0</v>
      </c>
      <c r="I21" s="35">
        <f t="shared" si="2"/>
        <v>8.9999999999999993E-3</v>
      </c>
      <c r="J21" s="35">
        <f t="shared" si="2"/>
        <v>7.0000000000000007E-2</v>
      </c>
      <c r="K21" s="35">
        <f t="shared" si="2"/>
        <v>0.04</v>
      </c>
      <c r="L21" s="35">
        <f t="shared" si="2"/>
        <v>2.8000000000000001E-2</v>
      </c>
      <c r="M21" s="35">
        <f t="shared" si="2"/>
        <v>0.17</v>
      </c>
      <c r="N21" s="35">
        <f t="shared" si="2"/>
        <v>5.0000000000000001E-3</v>
      </c>
      <c r="O21" s="35">
        <f t="shared" si="2"/>
        <v>0.1</v>
      </c>
      <c r="P21" s="35">
        <f t="shared" si="2"/>
        <v>7.0000000000000007E-2</v>
      </c>
      <c r="Q21" s="35">
        <f t="shared" si="2"/>
        <v>7.0000000000000007E-2</v>
      </c>
      <c r="R21" s="35">
        <f t="shared" si="2"/>
        <v>0</v>
      </c>
      <c r="S21" s="35">
        <f t="shared" si="2"/>
        <v>1.7999999999999999E-2</v>
      </c>
      <c r="T21" s="35">
        <f t="shared" si="2"/>
        <v>0</v>
      </c>
      <c r="U21" s="35">
        <f t="shared" si="2"/>
        <v>0</v>
      </c>
      <c r="V21" s="35">
        <f t="shared" si="2"/>
        <v>0</v>
      </c>
      <c r="W21" s="36">
        <f t="shared" si="2"/>
        <v>0</v>
      </c>
      <c r="X21" s="36">
        <f t="shared" si="2"/>
        <v>0</v>
      </c>
      <c r="Y21" s="8"/>
    </row>
    <row r="22" spans="1:25" x14ac:dyDescent="0.15">
      <c r="A22" s="99" t="s">
        <v>40</v>
      </c>
      <c r="B22" s="101"/>
      <c r="C22" s="37">
        <v>300</v>
      </c>
      <c r="D22" s="37">
        <v>2850</v>
      </c>
      <c r="E22" s="37">
        <v>2250</v>
      </c>
      <c r="F22" s="37">
        <v>900</v>
      </c>
      <c r="G22" s="37">
        <v>250</v>
      </c>
      <c r="H22" s="37">
        <v>75</v>
      </c>
      <c r="I22" s="37">
        <v>1200</v>
      </c>
      <c r="J22" s="37">
        <v>1543</v>
      </c>
      <c r="K22" s="37">
        <v>350</v>
      </c>
      <c r="L22" s="37">
        <v>290</v>
      </c>
      <c r="M22" s="37">
        <v>175</v>
      </c>
      <c r="N22" s="38">
        <v>200</v>
      </c>
      <c r="O22" s="37">
        <v>380</v>
      </c>
      <c r="P22" s="37">
        <v>450</v>
      </c>
      <c r="Q22" s="37">
        <v>700</v>
      </c>
      <c r="R22" s="37">
        <v>150</v>
      </c>
      <c r="S22" s="37">
        <v>440</v>
      </c>
      <c r="T22" s="37">
        <v>440</v>
      </c>
      <c r="U22" s="37">
        <v>290</v>
      </c>
      <c r="V22" s="37">
        <v>450</v>
      </c>
      <c r="W22" s="37">
        <v>250</v>
      </c>
      <c r="X22" s="38"/>
      <c r="Y22" s="8"/>
    </row>
    <row r="23" spans="1:25" x14ac:dyDescent="0.15">
      <c r="A23" s="40">
        <f>SUM(A17)</f>
        <v>1</v>
      </c>
      <c r="B23" s="41" t="s">
        <v>41</v>
      </c>
      <c r="C23" s="42">
        <f t="shared" ref="C23" si="3">SUM(C18*C22)</f>
        <v>24</v>
      </c>
      <c r="D23" s="42">
        <f t="shared" ref="D23:X23" si="4">SUM(D18*D22)</f>
        <v>31.349999999999998</v>
      </c>
      <c r="E23" s="42">
        <f t="shared" si="4"/>
        <v>31.5</v>
      </c>
      <c r="F23" s="42">
        <f t="shared" si="4"/>
        <v>18</v>
      </c>
      <c r="G23" s="42">
        <f t="shared" si="4"/>
        <v>0.75</v>
      </c>
      <c r="H23" s="42">
        <f t="shared" si="4"/>
        <v>0</v>
      </c>
      <c r="I23" s="42">
        <f t="shared" si="4"/>
        <v>0</v>
      </c>
      <c r="J23" s="42">
        <f t="shared" si="4"/>
        <v>108.01</v>
      </c>
      <c r="K23" s="42">
        <f t="shared" si="4"/>
        <v>14</v>
      </c>
      <c r="L23" s="42">
        <f t="shared" si="4"/>
        <v>0</v>
      </c>
      <c r="M23" s="42">
        <f t="shared" si="4"/>
        <v>29.750000000000004</v>
      </c>
      <c r="N23" s="42">
        <f t="shared" si="4"/>
        <v>1</v>
      </c>
      <c r="O23" s="42">
        <f t="shared" si="4"/>
        <v>0</v>
      </c>
      <c r="P23" s="42">
        <f t="shared" si="4"/>
        <v>31.500000000000004</v>
      </c>
      <c r="Q23" s="42">
        <f t="shared" si="4"/>
        <v>49.000000000000007</v>
      </c>
      <c r="R23" s="42">
        <f t="shared" si="4"/>
        <v>0</v>
      </c>
      <c r="S23" s="42">
        <f t="shared" si="4"/>
        <v>0</v>
      </c>
      <c r="T23" s="42">
        <f t="shared" si="4"/>
        <v>0</v>
      </c>
      <c r="U23" s="42">
        <f t="shared" si="4"/>
        <v>0</v>
      </c>
      <c r="V23" s="42">
        <f t="shared" si="4"/>
        <v>0</v>
      </c>
      <c r="W23" s="42">
        <f t="shared" si="4"/>
        <v>0</v>
      </c>
      <c r="X23" s="42">
        <f t="shared" si="4"/>
        <v>0</v>
      </c>
      <c r="Y23" s="43">
        <f>SUM(C23:X23)</f>
        <v>338.86</v>
      </c>
    </row>
    <row r="24" spans="1:25" x14ac:dyDescent="0.15">
      <c r="A24" s="40">
        <f>SUM(A19)</f>
        <v>1</v>
      </c>
      <c r="B24" s="41" t="s">
        <v>41</v>
      </c>
      <c r="C24" s="42">
        <f t="shared" ref="C24:X24" si="5">SUM(C20*C22)</f>
        <v>9</v>
      </c>
      <c r="D24" s="42">
        <f t="shared" si="5"/>
        <v>25.65</v>
      </c>
      <c r="E24" s="42">
        <f t="shared" si="5"/>
        <v>0</v>
      </c>
      <c r="F24" s="42">
        <f t="shared" si="5"/>
        <v>0</v>
      </c>
      <c r="G24" s="42">
        <f t="shared" si="5"/>
        <v>0</v>
      </c>
      <c r="H24" s="42">
        <f t="shared" si="5"/>
        <v>0</v>
      </c>
      <c r="I24" s="42">
        <f t="shared" si="5"/>
        <v>10.799999999999999</v>
      </c>
      <c r="J24" s="42">
        <f t="shared" si="5"/>
        <v>0</v>
      </c>
      <c r="K24" s="42">
        <f t="shared" si="5"/>
        <v>0</v>
      </c>
      <c r="L24" s="42">
        <f t="shared" si="5"/>
        <v>8.120000000000001</v>
      </c>
      <c r="M24" s="42">
        <f t="shared" si="5"/>
        <v>0</v>
      </c>
      <c r="N24" s="42">
        <f t="shared" si="5"/>
        <v>0</v>
      </c>
      <c r="O24" s="42">
        <f t="shared" si="5"/>
        <v>38</v>
      </c>
      <c r="P24" s="42">
        <f t="shared" si="5"/>
        <v>0</v>
      </c>
      <c r="Q24" s="42">
        <f t="shared" si="5"/>
        <v>0</v>
      </c>
      <c r="R24" s="42">
        <f t="shared" si="5"/>
        <v>0</v>
      </c>
      <c r="S24" s="42">
        <f t="shared" si="5"/>
        <v>7.919999999999999</v>
      </c>
      <c r="T24" s="42">
        <f t="shared" si="5"/>
        <v>0</v>
      </c>
      <c r="U24" s="42">
        <f t="shared" si="5"/>
        <v>0</v>
      </c>
      <c r="V24" s="42">
        <f t="shared" si="5"/>
        <v>0</v>
      </c>
      <c r="W24" s="42">
        <f t="shared" si="5"/>
        <v>0</v>
      </c>
      <c r="X24" s="42">
        <f t="shared" si="5"/>
        <v>0</v>
      </c>
      <c r="Y24" s="43">
        <f>SUM(C24:X24)</f>
        <v>99.49</v>
      </c>
    </row>
    <row r="25" spans="1:25" x14ac:dyDescent="0.15">
      <c r="A25" s="108" t="s">
        <v>42</v>
      </c>
      <c r="B25" s="109"/>
      <c r="C25" s="44">
        <f>SUM(C23:C24)</f>
        <v>33</v>
      </c>
      <c r="D25" s="44">
        <f t="shared" ref="D25:X25" si="6">SUM(D23:D24)</f>
        <v>57</v>
      </c>
      <c r="E25" s="44">
        <f t="shared" si="6"/>
        <v>31.5</v>
      </c>
      <c r="F25" s="44">
        <f t="shared" si="6"/>
        <v>18</v>
      </c>
      <c r="G25" s="44">
        <f t="shared" si="6"/>
        <v>0.75</v>
      </c>
      <c r="H25" s="44">
        <f t="shared" si="6"/>
        <v>0</v>
      </c>
      <c r="I25" s="44">
        <f t="shared" si="6"/>
        <v>10.799999999999999</v>
      </c>
      <c r="J25" s="44">
        <f t="shared" si="6"/>
        <v>108.01</v>
      </c>
      <c r="K25" s="44">
        <f t="shared" si="6"/>
        <v>14</v>
      </c>
      <c r="L25" s="44">
        <f t="shared" si="6"/>
        <v>8.120000000000001</v>
      </c>
      <c r="M25" s="44">
        <f t="shared" si="6"/>
        <v>29.750000000000004</v>
      </c>
      <c r="N25" s="44">
        <f t="shared" si="6"/>
        <v>1</v>
      </c>
      <c r="O25" s="44">
        <f t="shared" si="6"/>
        <v>38</v>
      </c>
      <c r="P25" s="44">
        <f t="shared" si="6"/>
        <v>31.500000000000004</v>
      </c>
      <c r="Q25" s="44">
        <f t="shared" si="6"/>
        <v>49.000000000000007</v>
      </c>
      <c r="R25" s="44">
        <f t="shared" si="6"/>
        <v>0</v>
      </c>
      <c r="S25" s="44">
        <f t="shared" si="6"/>
        <v>7.919999999999999</v>
      </c>
      <c r="T25" s="44">
        <f t="shared" si="6"/>
        <v>0</v>
      </c>
      <c r="U25" s="44">
        <f t="shared" si="6"/>
        <v>0</v>
      </c>
      <c r="V25" s="44">
        <f t="shared" si="6"/>
        <v>0</v>
      </c>
      <c r="W25" s="44">
        <f t="shared" si="6"/>
        <v>0</v>
      </c>
      <c r="X25" s="44">
        <f t="shared" si="6"/>
        <v>0</v>
      </c>
      <c r="Y25" s="43">
        <f>SUM(C25:X25)</f>
        <v>438.35</v>
      </c>
    </row>
    <row r="26" spans="1:25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1:25" s="48" customForma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</row>
    <row r="28" spans="1:25" x14ac:dyDescent="0.15">
      <c r="A28" s="110" t="s">
        <v>43</v>
      </c>
      <c r="B28" s="110"/>
      <c r="C28" s="49"/>
      <c r="H28" s="110" t="s">
        <v>44</v>
      </c>
      <c r="I28" s="110"/>
      <c r="J28" s="110"/>
      <c r="K28" s="110"/>
      <c r="P28" s="110" t="s">
        <v>45</v>
      </c>
      <c r="Q28" s="110"/>
      <c r="R28" s="110"/>
      <c r="S28" s="110"/>
    </row>
    <row r="32" spans="1:25" x14ac:dyDescent="0.15">
      <c r="B32" s="92" t="s">
        <v>0</v>
      </c>
      <c r="C32" s="92"/>
      <c r="D32" s="92"/>
      <c r="E32" s="92"/>
      <c r="F32" s="92"/>
      <c r="G32" s="92"/>
      <c r="H32" s="92"/>
      <c r="I32" s="92"/>
      <c r="J32" s="92"/>
      <c r="L32" s="2"/>
      <c r="M32" s="93" t="s">
        <v>212</v>
      </c>
      <c r="N32" s="93"/>
      <c r="O32" s="93"/>
      <c r="P32" s="93"/>
      <c r="Q32" s="93"/>
      <c r="R32" s="93" t="s">
        <v>110</v>
      </c>
      <c r="S32" s="93"/>
      <c r="T32" s="93"/>
      <c r="U32" s="93"/>
      <c r="V32" s="93"/>
    </row>
    <row r="33" spans="1:25" x14ac:dyDescent="0.15">
      <c r="B33" s="3" t="s">
        <v>3</v>
      </c>
      <c r="C33" s="4">
        <v>1</v>
      </c>
      <c r="D33" s="4">
        <v>1</v>
      </c>
      <c r="E33" s="5"/>
      <c r="F33" s="5"/>
      <c r="G33" s="5"/>
      <c r="H33" s="5"/>
      <c r="I33" s="5"/>
      <c r="J33" s="5"/>
      <c r="P33" s="94">
        <v>44897</v>
      </c>
      <c r="Q33" s="94"/>
      <c r="R33" s="94"/>
      <c r="S33" s="94"/>
      <c r="T33" s="5"/>
      <c r="U33" s="5"/>
      <c r="V33" s="5"/>
    </row>
    <row r="34" spans="1:25" x14ac:dyDescent="0.15">
      <c r="A34" s="95"/>
      <c r="B34" s="96"/>
      <c r="C34" s="99" t="s">
        <v>4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7"/>
      <c r="X34" s="7"/>
      <c r="Y34" s="8"/>
    </row>
    <row r="35" spans="1:25" ht="45" thickBot="1" x14ac:dyDescent="0.2">
      <c r="A35" s="97"/>
      <c r="B35" s="98"/>
      <c r="C35" s="9" t="s">
        <v>5</v>
      </c>
      <c r="D35" s="11" t="s">
        <v>8</v>
      </c>
      <c r="E35" s="11" t="s">
        <v>19</v>
      </c>
      <c r="F35" s="11" t="s">
        <v>7</v>
      </c>
      <c r="G35" s="11" t="s">
        <v>62</v>
      </c>
      <c r="H35" s="11" t="s">
        <v>12</v>
      </c>
      <c r="I35" s="11" t="s">
        <v>13</v>
      </c>
      <c r="J35" s="11" t="s">
        <v>202</v>
      </c>
      <c r="K35" s="11" t="s">
        <v>77</v>
      </c>
      <c r="L35" s="11" t="s">
        <v>161</v>
      </c>
      <c r="M35" s="11" t="s">
        <v>20</v>
      </c>
      <c r="N35" s="11" t="s">
        <v>86</v>
      </c>
      <c r="O35" s="11" t="s">
        <v>21</v>
      </c>
      <c r="P35" s="11" t="s">
        <v>51</v>
      </c>
      <c r="Q35" s="11" t="s">
        <v>47</v>
      </c>
      <c r="R35" s="11" t="s">
        <v>9</v>
      </c>
      <c r="S35" s="11" t="s">
        <v>204</v>
      </c>
      <c r="T35" s="11"/>
      <c r="U35" s="11"/>
      <c r="V35" s="10"/>
      <c r="W35" s="10"/>
      <c r="X35" s="10"/>
      <c r="Y35" s="8"/>
    </row>
    <row r="36" spans="1:25" ht="11.25" customHeight="1" x14ac:dyDescent="0.15">
      <c r="A36" s="102">
        <v>70</v>
      </c>
      <c r="B36" s="14" t="s">
        <v>66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v>70</v>
      </c>
      <c r="P36" s="15"/>
      <c r="Q36" s="15"/>
      <c r="R36" s="15"/>
      <c r="S36" s="15"/>
      <c r="T36" s="15"/>
      <c r="U36" s="15"/>
      <c r="V36" s="16"/>
      <c r="W36" s="16"/>
      <c r="X36" s="16"/>
      <c r="Y36" s="8"/>
    </row>
    <row r="37" spans="1:25" ht="11.25" customHeight="1" x14ac:dyDescent="0.15">
      <c r="A37" s="103"/>
      <c r="B37" s="17" t="s">
        <v>194</v>
      </c>
      <c r="C37" s="18"/>
      <c r="D37" s="18">
        <v>5</v>
      </c>
      <c r="E37" s="18">
        <v>25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18</v>
      </c>
      <c r="Q37" s="18">
        <v>28</v>
      </c>
      <c r="R37" s="18">
        <v>0.1</v>
      </c>
      <c r="S37" s="18"/>
      <c r="T37" s="18"/>
      <c r="U37" s="18"/>
      <c r="V37" s="19"/>
      <c r="W37" s="19"/>
      <c r="X37" s="19"/>
      <c r="Y37" s="8"/>
    </row>
    <row r="38" spans="1:25" x14ac:dyDescent="0.15">
      <c r="A38" s="103"/>
      <c r="B38" s="17" t="s">
        <v>7</v>
      </c>
      <c r="C38" s="18"/>
      <c r="D38" s="18"/>
      <c r="E38" s="18"/>
      <c r="F38" s="18">
        <v>15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8"/>
    </row>
    <row r="39" spans="1:25" ht="11.25" thickBot="1" x14ac:dyDescent="0.2">
      <c r="A39" s="104"/>
      <c r="B39" s="20" t="s">
        <v>5</v>
      </c>
      <c r="C39" s="21">
        <v>60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8"/>
    </row>
    <row r="40" spans="1:25" ht="11.25" customHeight="1" x14ac:dyDescent="0.15">
      <c r="A40" s="102" t="s">
        <v>27</v>
      </c>
      <c r="B40" s="14" t="s">
        <v>58</v>
      </c>
      <c r="C40" s="15"/>
      <c r="D40" s="15">
        <v>2</v>
      </c>
      <c r="E40" s="15"/>
      <c r="F40" s="15"/>
      <c r="G40" s="15">
        <v>40</v>
      </c>
      <c r="H40" s="15">
        <v>20</v>
      </c>
      <c r="I40" s="15"/>
      <c r="J40" s="15">
        <v>15</v>
      </c>
      <c r="K40" s="15"/>
      <c r="L40" s="15">
        <v>20</v>
      </c>
      <c r="M40" s="15"/>
      <c r="N40" s="15"/>
      <c r="O40" s="15"/>
      <c r="P40" s="15"/>
      <c r="Q40" s="15"/>
      <c r="R40" s="15"/>
      <c r="S40" s="15">
        <v>20</v>
      </c>
      <c r="T40" s="15"/>
      <c r="U40" s="15"/>
      <c r="V40" s="16"/>
      <c r="W40" s="16"/>
      <c r="X40" s="16"/>
      <c r="Y40" s="8"/>
    </row>
    <row r="41" spans="1:25" ht="11.25" customHeight="1" x14ac:dyDescent="0.15">
      <c r="A41" s="103"/>
      <c r="B41" s="17" t="s">
        <v>133</v>
      </c>
      <c r="C41" s="18"/>
      <c r="D41" s="18">
        <v>12</v>
      </c>
      <c r="E41" s="18"/>
      <c r="F41" s="18"/>
      <c r="G41" s="18"/>
      <c r="H41" s="18"/>
      <c r="I41" s="18"/>
      <c r="J41" s="18"/>
      <c r="K41" s="18">
        <v>40</v>
      </c>
      <c r="L41" s="18"/>
      <c r="M41" s="18">
        <v>3</v>
      </c>
      <c r="N41" s="18">
        <v>50</v>
      </c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ht="11.25" thickBot="1" x14ac:dyDescent="0.2">
      <c r="A42" s="103"/>
      <c r="B42" s="20" t="s">
        <v>178</v>
      </c>
      <c r="C42" s="18">
        <v>70</v>
      </c>
      <c r="D42" s="18"/>
      <c r="E42" s="18"/>
      <c r="F42" s="18">
        <v>15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8"/>
    </row>
    <row r="43" spans="1:25" ht="11.25" thickBot="1" x14ac:dyDescent="0.2">
      <c r="A43" s="104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8"/>
    </row>
    <row r="44" spans="1:25" ht="11.25" customHeight="1" x14ac:dyDescent="0.15">
      <c r="A44" s="102" t="s">
        <v>31</v>
      </c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52"/>
      <c r="X44" s="52"/>
      <c r="Y44" s="8"/>
    </row>
    <row r="45" spans="1:25" ht="11.25" customHeight="1" x14ac:dyDescent="0.15">
      <c r="A45" s="103"/>
      <c r="B45" s="5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4"/>
      <c r="W45" s="54"/>
      <c r="X45" s="54"/>
      <c r="Y45" s="8"/>
    </row>
    <row r="46" spans="1:25" x14ac:dyDescent="0.15">
      <c r="A46" s="103"/>
      <c r="B46" s="5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54"/>
      <c r="W46" s="54"/>
      <c r="X46" s="54"/>
      <c r="Y46" s="8"/>
    </row>
    <row r="47" spans="1:25" ht="11.25" thickBot="1" x14ac:dyDescent="0.2">
      <c r="A47" s="10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57"/>
      <c r="X47" s="57"/>
      <c r="Y47" s="8"/>
    </row>
    <row r="48" spans="1:25" ht="11.25" thickBot="1" x14ac:dyDescent="0.2">
      <c r="A48" s="24">
        <f>SUM(C33)</f>
        <v>1</v>
      </c>
      <c r="B48" s="25" t="s">
        <v>73</v>
      </c>
      <c r="C48" s="26">
        <f>SUM(C36:C39)</f>
        <v>60</v>
      </c>
      <c r="D48" s="26">
        <f t="shared" ref="D48:X48" si="7">SUM(D36:D39)</f>
        <v>5</v>
      </c>
      <c r="E48" s="26">
        <f t="shared" si="7"/>
        <v>25</v>
      </c>
      <c r="F48" s="26">
        <f t="shared" si="7"/>
        <v>15</v>
      </c>
      <c r="G48" s="26">
        <f t="shared" si="7"/>
        <v>0</v>
      </c>
      <c r="H48" s="26">
        <f t="shared" si="7"/>
        <v>0</v>
      </c>
      <c r="I48" s="26">
        <f t="shared" si="7"/>
        <v>0</v>
      </c>
      <c r="J48" s="26">
        <f t="shared" si="7"/>
        <v>0</v>
      </c>
      <c r="K48" s="26">
        <f t="shared" si="7"/>
        <v>0</v>
      </c>
      <c r="L48" s="26">
        <f t="shared" si="7"/>
        <v>0</v>
      </c>
      <c r="M48" s="26">
        <f t="shared" si="7"/>
        <v>0</v>
      </c>
      <c r="N48" s="26">
        <f t="shared" si="7"/>
        <v>0</v>
      </c>
      <c r="O48" s="26">
        <f t="shared" si="7"/>
        <v>70</v>
      </c>
      <c r="P48" s="26">
        <f t="shared" si="7"/>
        <v>18</v>
      </c>
      <c r="Q48" s="26">
        <f t="shared" si="7"/>
        <v>28</v>
      </c>
      <c r="R48" s="26">
        <f t="shared" si="7"/>
        <v>0.1</v>
      </c>
      <c r="S48" s="26">
        <f t="shared" si="7"/>
        <v>0</v>
      </c>
      <c r="T48" s="26">
        <f t="shared" si="7"/>
        <v>0</v>
      </c>
      <c r="U48" s="26">
        <f t="shared" si="7"/>
        <v>0</v>
      </c>
      <c r="V48" s="26">
        <f t="shared" si="7"/>
        <v>0</v>
      </c>
      <c r="W48" s="26">
        <f t="shared" si="7"/>
        <v>0</v>
      </c>
      <c r="X48" s="26">
        <f t="shared" si="7"/>
        <v>0</v>
      </c>
      <c r="Y48" s="8"/>
    </row>
    <row r="49" spans="1:25" x14ac:dyDescent="0.15">
      <c r="A49" s="27"/>
      <c r="B49" s="28" t="s">
        <v>74</v>
      </c>
      <c r="C49" s="29">
        <f>SUM(A48*C48)/1000</f>
        <v>0.06</v>
      </c>
      <c r="D49" s="29">
        <f>+(A48*D48)/1000</f>
        <v>5.0000000000000001E-3</v>
      </c>
      <c r="E49" s="29">
        <f>+(A48*E48)/1000</f>
        <v>2.5000000000000001E-2</v>
      </c>
      <c r="F49" s="29">
        <f>+(A48*F48)/1000</f>
        <v>1.4999999999999999E-2</v>
      </c>
      <c r="G49" s="29">
        <f>+(A48*G48)/1000</f>
        <v>0</v>
      </c>
      <c r="H49" s="29">
        <f>+(A48*H48)/1000</f>
        <v>0</v>
      </c>
      <c r="I49" s="29">
        <f>+(A48*I48)</f>
        <v>0</v>
      </c>
      <c r="J49" s="29">
        <f>+(A48*J48)/1000</f>
        <v>0</v>
      </c>
      <c r="K49" s="29">
        <f>+(A48*K48)/1000</f>
        <v>0</v>
      </c>
      <c r="L49" s="29">
        <f>+(A48*L48)/1000</f>
        <v>0</v>
      </c>
      <c r="M49" s="29">
        <f>+(A48*M48)/1000</f>
        <v>0</v>
      </c>
      <c r="N49" s="29">
        <f>+(A48*N48)/1000</f>
        <v>0</v>
      </c>
      <c r="O49" s="29">
        <f>+(A48*O48)/1000</f>
        <v>7.0000000000000007E-2</v>
      </c>
      <c r="P49" s="29">
        <f>+(A48*P48)/1000</f>
        <v>1.7999999999999999E-2</v>
      </c>
      <c r="Q49" s="29">
        <f>+(A48*Q48)/1000</f>
        <v>2.8000000000000001E-2</v>
      </c>
      <c r="R49" s="29">
        <f>+(A48*R48)/1000</f>
        <v>1E-4</v>
      </c>
      <c r="S49" s="29">
        <f>+(A48*S48)/1000</f>
        <v>0</v>
      </c>
      <c r="T49" s="29">
        <f>+(A48*T48)/1000</f>
        <v>0</v>
      </c>
      <c r="U49" s="29">
        <f>+(A48*U48)/1000</f>
        <v>0</v>
      </c>
      <c r="V49" s="29">
        <f>+(A48*V48)/1000</f>
        <v>0</v>
      </c>
      <c r="W49" s="29">
        <f>+(A48*W48)/1000</f>
        <v>0</v>
      </c>
      <c r="X49" s="29">
        <f>+(A48*X48)/1000</f>
        <v>0</v>
      </c>
      <c r="Y49" s="8"/>
    </row>
    <row r="50" spans="1:25" x14ac:dyDescent="0.15">
      <c r="A50" s="24">
        <f>SUM(D33)</f>
        <v>1</v>
      </c>
      <c r="B50" s="28" t="s">
        <v>75</v>
      </c>
      <c r="C50" s="30">
        <f>SUM(C40:C43)</f>
        <v>70</v>
      </c>
      <c r="D50" s="30">
        <f t="shared" ref="D50:X50" si="8">SUM(D40:D43)</f>
        <v>14</v>
      </c>
      <c r="E50" s="30">
        <f t="shared" si="8"/>
        <v>0</v>
      </c>
      <c r="F50" s="30">
        <f t="shared" si="8"/>
        <v>15</v>
      </c>
      <c r="G50" s="30">
        <f t="shared" si="8"/>
        <v>40</v>
      </c>
      <c r="H50" s="30">
        <f t="shared" si="8"/>
        <v>20</v>
      </c>
      <c r="I50" s="30">
        <f t="shared" si="8"/>
        <v>0</v>
      </c>
      <c r="J50" s="30">
        <f t="shared" si="8"/>
        <v>15</v>
      </c>
      <c r="K50" s="30">
        <f t="shared" si="8"/>
        <v>40</v>
      </c>
      <c r="L50" s="30">
        <f t="shared" si="8"/>
        <v>20</v>
      </c>
      <c r="M50" s="30">
        <f t="shared" si="8"/>
        <v>3</v>
      </c>
      <c r="N50" s="30">
        <f t="shared" si="8"/>
        <v>50</v>
      </c>
      <c r="O50" s="30">
        <f t="shared" si="8"/>
        <v>0</v>
      </c>
      <c r="P50" s="30">
        <f t="shared" si="8"/>
        <v>0</v>
      </c>
      <c r="Q50" s="30">
        <f t="shared" si="8"/>
        <v>0</v>
      </c>
      <c r="R50" s="30">
        <f t="shared" si="8"/>
        <v>0</v>
      </c>
      <c r="S50" s="30">
        <f t="shared" si="8"/>
        <v>20</v>
      </c>
      <c r="T50" s="30">
        <f t="shared" si="8"/>
        <v>0</v>
      </c>
      <c r="U50" s="30">
        <f t="shared" si="8"/>
        <v>0</v>
      </c>
      <c r="V50" s="30">
        <f t="shared" si="8"/>
        <v>0</v>
      </c>
      <c r="W50" s="30">
        <f t="shared" si="8"/>
        <v>0</v>
      </c>
      <c r="X50" s="30">
        <f t="shared" si="8"/>
        <v>0</v>
      </c>
      <c r="Y50" s="8"/>
    </row>
    <row r="51" spans="1:25" ht="11.25" thickBot="1" x14ac:dyDescent="0.2">
      <c r="A51" s="31"/>
      <c r="B51" s="32" t="s">
        <v>76</v>
      </c>
      <c r="C51" s="33">
        <f>SUM(A50*C50)/1000</f>
        <v>7.0000000000000007E-2</v>
      </c>
      <c r="D51" s="33">
        <f>+(A50*D50)/1000</f>
        <v>1.4E-2</v>
      </c>
      <c r="E51" s="33">
        <f>+(A50*E50)/1000</f>
        <v>0</v>
      </c>
      <c r="F51" s="33">
        <f>+(A50*F50)/1000</f>
        <v>1.4999999999999999E-2</v>
      </c>
      <c r="G51" s="33">
        <f>+(A50*G50)/1000</f>
        <v>0.04</v>
      </c>
      <c r="H51" s="33">
        <f>+(A50*H50)/1000</f>
        <v>0.02</v>
      </c>
      <c r="I51" s="33">
        <f>+(A50*I50)</f>
        <v>0</v>
      </c>
      <c r="J51" s="33">
        <f>+(A50*J50)/1000</f>
        <v>1.4999999999999999E-2</v>
      </c>
      <c r="K51" s="33">
        <f>+(A50*K50)/1000</f>
        <v>0.04</v>
      </c>
      <c r="L51" s="33">
        <f>+(A50*L50)/1000</f>
        <v>0.02</v>
      </c>
      <c r="M51" s="33">
        <f>+(A50*M50)/1000</f>
        <v>3.0000000000000001E-3</v>
      </c>
      <c r="N51" s="33">
        <f>+(A50*N50)/1000</f>
        <v>0.05</v>
      </c>
      <c r="O51" s="33">
        <f>+(A50*O50)/1000</f>
        <v>0</v>
      </c>
      <c r="P51" s="33">
        <f>+(A50*P50)/1000</f>
        <v>0</v>
      </c>
      <c r="Q51" s="33">
        <f>+(A50*Q50)/1000</f>
        <v>0</v>
      </c>
      <c r="R51" s="33">
        <f>+(A50*R50)/1000</f>
        <v>0</v>
      </c>
      <c r="S51" s="33">
        <f>+(A50*S50)/1000</f>
        <v>0.02</v>
      </c>
      <c r="T51" s="33">
        <f>+(A50*T50)/1000</f>
        <v>0</v>
      </c>
      <c r="U51" s="33">
        <f>+(A50*U50)/1000</f>
        <v>0</v>
      </c>
      <c r="V51" s="34">
        <f>+(A50*V50)/1000</f>
        <v>0</v>
      </c>
      <c r="W51" s="34">
        <f>+(A50*W50)/1000</f>
        <v>0</v>
      </c>
      <c r="X51" s="34">
        <f>+(A50*X50)/1000</f>
        <v>0</v>
      </c>
      <c r="Y51" s="8"/>
    </row>
    <row r="52" spans="1:25" x14ac:dyDescent="0.15">
      <c r="A52" s="106" t="s">
        <v>39</v>
      </c>
      <c r="B52" s="107"/>
      <c r="C52" s="35">
        <f>+C51+C49</f>
        <v>0.13</v>
      </c>
      <c r="D52" s="35">
        <f t="shared" ref="D52:W52" si="9">+D51+D49</f>
        <v>1.9E-2</v>
      </c>
      <c r="E52" s="35">
        <f t="shared" si="9"/>
        <v>2.5000000000000001E-2</v>
      </c>
      <c r="F52" s="35">
        <f t="shared" si="9"/>
        <v>0.03</v>
      </c>
      <c r="G52" s="35">
        <f t="shared" si="9"/>
        <v>0.04</v>
      </c>
      <c r="H52" s="35">
        <f t="shared" si="9"/>
        <v>0.02</v>
      </c>
      <c r="I52" s="35">
        <f>+I51+I49</f>
        <v>0</v>
      </c>
      <c r="J52" s="35">
        <f t="shared" si="9"/>
        <v>1.4999999999999999E-2</v>
      </c>
      <c r="K52" s="35">
        <f t="shared" si="9"/>
        <v>0.04</v>
      </c>
      <c r="L52" s="35">
        <f t="shared" si="9"/>
        <v>0.02</v>
      </c>
      <c r="M52" s="35">
        <f t="shared" si="9"/>
        <v>3.0000000000000001E-3</v>
      </c>
      <c r="N52" s="35">
        <f t="shared" si="9"/>
        <v>0.05</v>
      </c>
      <c r="O52" s="35">
        <f t="shared" si="9"/>
        <v>7.0000000000000007E-2</v>
      </c>
      <c r="P52" s="35">
        <f t="shared" si="9"/>
        <v>1.7999999999999999E-2</v>
      </c>
      <c r="Q52" s="35">
        <f t="shared" si="9"/>
        <v>2.8000000000000001E-2</v>
      </c>
      <c r="R52" s="35">
        <f t="shared" si="9"/>
        <v>1E-4</v>
      </c>
      <c r="S52" s="35">
        <f t="shared" si="9"/>
        <v>0.02</v>
      </c>
      <c r="T52" s="35">
        <f t="shared" si="9"/>
        <v>0</v>
      </c>
      <c r="U52" s="35">
        <f t="shared" si="9"/>
        <v>0</v>
      </c>
      <c r="V52" s="35">
        <f t="shared" si="9"/>
        <v>0</v>
      </c>
      <c r="W52" s="35">
        <f t="shared" si="9"/>
        <v>0</v>
      </c>
      <c r="X52" s="36">
        <f t="shared" ref="X52" si="10">+X51+X49</f>
        <v>0</v>
      </c>
      <c r="Y52" s="8"/>
    </row>
    <row r="53" spans="1:25" x14ac:dyDescent="0.15">
      <c r="A53" s="99" t="s">
        <v>40</v>
      </c>
      <c r="B53" s="101"/>
      <c r="C53" s="37">
        <v>300</v>
      </c>
      <c r="D53" s="37">
        <v>900</v>
      </c>
      <c r="E53" s="37">
        <v>250</v>
      </c>
      <c r="F53" s="37">
        <v>2250</v>
      </c>
      <c r="G53" s="37">
        <v>380</v>
      </c>
      <c r="H53" s="37">
        <v>350</v>
      </c>
      <c r="I53" s="37">
        <v>148</v>
      </c>
      <c r="J53" s="37">
        <v>1050</v>
      </c>
      <c r="K53" s="37">
        <v>2200</v>
      </c>
      <c r="L53" s="37">
        <v>3000</v>
      </c>
      <c r="M53" s="37">
        <v>147</v>
      </c>
      <c r="N53" s="37">
        <v>325</v>
      </c>
      <c r="O53" s="37">
        <v>275</v>
      </c>
      <c r="P53" s="37"/>
      <c r="Q53" s="37"/>
      <c r="R53" s="37"/>
      <c r="S53" s="37"/>
      <c r="T53" s="37"/>
      <c r="U53" s="37"/>
      <c r="V53" s="38"/>
      <c r="W53" s="38"/>
      <c r="X53" s="38"/>
      <c r="Y53" s="8"/>
    </row>
    <row r="54" spans="1:25" x14ac:dyDescent="0.15">
      <c r="A54" s="40">
        <f>SUM(A48)</f>
        <v>1</v>
      </c>
      <c r="B54" s="41" t="s">
        <v>41</v>
      </c>
      <c r="C54" s="42">
        <f>SUM(C49*C53)</f>
        <v>18</v>
      </c>
      <c r="D54" s="42">
        <f>SUM(D49*D53)</f>
        <v>4.5</v>
      </c>
      <c r="E54" s="42">
        <f t="shared" ref="E54:X54" si="11">SUM(E49*E53)</f>
        <v>6.25</v>
      </c>
      <c r="F54" s="42">
        <f t="shared" si="11"/>
        <v>33.75</v>
      </c>
      <c r="G54" s="42">
        <f t="shared" si="11"/>
        <v>0</v>
      </c>
      <c r="H54" s="42">
        <f t="shared" si="11"/>
        <v>0</v>
      </c>
      <c r="I54" s="42">
        <f t="shared" si="11"/>
        <v>0</v>
      </c>
      <c r="J54" s="42">
        <f t="shared" si="11"/>
        <v>0</v>
      </c>
      <c r="K54" s="42">
        <f t="shared" si="11"/>
        <v>0</v>
      </c>
      <c r="L54" s="42">
        <f t="shared" si="11"/>
        <v>0</v>
      </c>
      <c r="M54" s="42">
        <f t="shared" si="11"/>
        <v>0</v>
      </c>
      <c r="N54" s="42">
        <f t="shared" si="11"/>
        <v>0</v>
      </c>
      <c r="O54" s="42">
        <f t="shared" si="11"/>
        <v>19.250000000000004</v>
      </c>
      <c r="P54" s="42">
        <f t="shared" si="11"/>
        <v>0</v>
      </c>
      <c r="Q54" s="42">
        <f t="shared" si="11"/>
        <v>0</v>
      </c>
      <c r="R54" s="42">
        <f t="shared" si="11"/>
        <v>0</v>
      </c>
      <c r="S54" s="42">
        <f t="shared" si="11"/>
        <v>0</v>
      </c>
      <c r="T54" s="42">
        <f t="shared" si="11"/>
        <v>0</v>
      </c>
      <c r="U54" s="42">
        <f t="shared" si="11"/>
        <v>0</v>
      </c>
      <c r="V54" s="42">
        <f t="shared" si="11"/>
        <v>0</v>
      </c>
      <c r="W54" s="42">
        <f t="shared" si="11"/>
        <v>0</v>
      </c>
      <c r="X54" s="42">
        <f t="shared" si="11"/>
        <v>0</v>
      </c>
      <c r="Y54" s="43">
        <f>SUM(C54:X54)</f>
        <v>81.75</v>
      </c>
    </row>
    <row r="55" spans="1:25" x14ac:dyDescent="0.15">
      <c r="A55" s="40">
        <f>SUM(A50)</f>
        <v>1</v>
      </c>
      <c r="B55" s="41" t="s">
        <v>41</v>
      </c>
      <c r="C55" s="42">
        <f>SUM(C51*C53)</f>
        <v>21.000000000000004</v>
      </c>
      <c r="D55" s="42">
        <f>SUM(D51*D53)</f>
        <v>12.6</v>
      </c>
      <c r="E55" s="42">
        <f t="shared" ref="E55:X55" si="12">SUM(E51*E53)</f>
        <v>0</v>
      </c>
      <c r="F55" s="42">
        <f t="shared" si="12"/>
        <v>33.75</v>
      </c>
      <c r="G55" s="42">
        <f t="shared" si="12"/>
        <v>15.200000000000001</v>
      </c>
      <c r="H55" s="42">
        <f t="shared" si="12"/>
        <v>7</v>
      </c>
      <c r="I55" s="42">
        <f t="shared" si="12"/>
        <v>0</v>
      </c>
      <c r="J55" s="42">
        <f t="shared" si="12"/>
        <v>15.75</v>
      </c>
      <c r="K55" s="42">
        <f t="shared" si="12"/>
        <v>88</v>
      </c>
      <c r="L55" s="42">
        <f t="shared" si="12"/>
        <v>60</v>
      </c>
      <c r="M55" s="42">
        <f t="shared" si="12"/>
        <v>0.441</v>
      </c>
      <c r="N55" s="42">
        <f t="shared" si="12"/>
        <v>16.25</v>
      </c>
      <c r="O55" s="42">
        <f t="shared" si="12"/>
        <v>0</v>
      </c>
      <c r="P55" s="42">
        <f t="shared" si="12"/>
        <v>0</v>
      </c>
      <c r="Q55" s="42">
        <f t="shared" si="12"/>
        <v>0</v>
      </c>
      <c r="R55" s="42">
        <f t="shared" si="12"/>
        <v>0</v>
      </c>
      <c r="S55" s="42">
        <f t="shared" si="12"/>
        <v>0</v>
      </c>
      <c r="T55" s="42">
        <f t="shared" si="12"/>
        <v>0</v>
      </c>
      <c r="U55" s="42">
        <f t="shared" si="12"/>
        <v>0</v>
      </c>
      <c r="V55" s="42">
        <f t="shared" si="12"/>
        <v>0</v>
      </c>
      <c r="W55" s="42">
        <f t="shared" si="12"/>
        <v>0</v>
      </c>
      <c r="X55" s="42">
        <f t="shared" si="12"/>
        <v>0</v>
      </c>
      <c r="Y55" s="43">
        <f>SUM(C55:X55)</f>
        <v>269.99099999999999</v>
      </c>
    </row>
    <row r="56" spans="1:25" x14ac:dyDescent="0.15">
      <c r="A56" s="108" t="s">
        <v>42</v>
      </c>
      <c r="B56" s="109"/>
      <c r="C56" s="44">
        <f>SUM(C54:C55)</f>
        <v>39</v>
      </c>
      <c r="D56" s="44">
        <f t="shared" ref="D56:X56" si="13">+D52*D53</f>
        <v>17.099999999999998</v>
      </c>
      <c r="E56" s="44">
        <f t="shared" si="13"/>
        <v>6.25</v>
      </c>
      <c r="F56" s="44">
        <f t="shared" si="13"/>
        <v>67.5</v>
      </c>
      <c r="G56" s="44">
        <f t="shared" si="13"/>
        <v>15.200000000000001</v>
      </c>
      <c r="H56" s="44">
        <f t="shared" si="13"/>
        <v>7</v>
      </c>
      <c r="I56" s="44">
        <f t="shared" si="13"/>
        <v>0</v>
      </c>
      <c r="J56" s="44">
        <f t="shared" si="13"/>
        <v>15.75</v>
      </c>
      <c r="K56" s="44">
        <f t="shared" si="13"/>
        <v>88</v>
      </c>
      <c r="L56" s="44">
        <f t="shared" si="13"/>
        <v>60</v>
      </c>
      <c r="M56" s="44">
        <f t="shared" si="13"/>
        <v>0.441</v>
      </c>
      <c r="N56" s="44">
        <f t="shared" si="13"/>
        <v>16.25</v>
      </c>
      <c r="O56" s="44">
        <f t="shared" si="13"/>
        <v>19.250000000000004</v>
      </c>
      <c r="P56" s="44">
        <f t="shared" si="13"/>
        <v>0</v>
      </c>
      <c r="Q56" s="44">
        <f t="shared" si="13"/>
        <v>0</v>
      </c>
      <c r="R56" s="44">
        <f t="shared" si="13"/>
        <v>0</v>
      </c>
      <c r="S56" s="44">
        <f t="shared" si="13"/>
        <v>0</v>
      </c>
      <c r="T56" s="44">
        <f t="shared" si="13"/>
        <v>0</v>
      </c>
      <c r="U56" s="44">
        <f t="shared" si="13"/>
        <v>0</v>
      </c>
      <c r="V56" s="58">
        <f t="shared" si="13"/>
        <v>0</v>
      </c>
      <c r="W56" s="58">
        <f t="shared" si="13"/>
        <v>0</v>
      </c>
      <c r="X56" s="58">
        <f t="shared" si="13"/>
        <v>0</v>
      </c>
      <c r="Y56" s="43">
        <f>SUM(C56:X56)</f>
        <v>351.74099999999993</v>
      </c>
    </row>
    <row r="57" spans="1:25" x14ac:dyDescent="0.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6"/>
    </row>
    <row r="58" spans="1:25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6"/>
    </row>
    <row r="59" spans="1:25" x14ac:dyDescent="0.15">
      <c r="A59" s="110" t="s">
        <v>43</v>
      </c>
      <c r="B59" s="110"/>
      <c r="C59" s="49"/>
      <c r="H59" s="110" t="s">
        <v>44</v>
      </c>
      <c r="I59" s="110"/>
      <c r="J59" s="110"/>
      <c r="K59" s="110"/>
      <c r="P59" s="110" t="s">
        <v>45</v>
      </c>
      <c r="Q59" s="110"/>
      <c r="R59" s="110"/>
      <c r="S59" s="110"/>
    </row>
  </sheetData>
  <mergeCells count="30">
    <mergeCell ref="P59:S59"/>
    <mergeCell ref="P33:S33"/>
    <mergeCell ref="A34:B35"/>
    <mergeCell ref="C34:V34"/>
    <mergeCell ref="A36:A39"/>
    <mergeCell ref="A40:A43"/>
    <mergeCell ref="A44:A47"/>
    <mergeCell ref="A52:B52"/>
    <mergeCell ref="A53:B53"/>
    <mergeCell ref="A56:B56"/>
    <mergeCell ref="A59:B59"/>
    <mergeCell ref="H59:K59"/>
    <mergeCell ref="A28:B28"/>
    <mergeCell ref="H28:K28"/>
    <mergeCell ref="P28:S28"/>
    <mergeCell ref="B32:J32"/>
    <mergeCell ref="M32:Q32"/>
    <mergeCell ref="R32:V32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workbookViewId="0">
      <selection activeCell="F40" sqref="F40"/>
    </sheetView>
  </sheetViews>
  <sheetFormatPr defaultRowHeight="10.5" x14ac:dyDescent="0.15"/>
  <cols>
    <col min="1" max="1" width="3.140625" style="1" customWidth="1"/>
    <col min="2" max="2" width="25.42578125" style="1" customWidth="1"/>
    <col min="3" max="24" width="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92" t="s">
        <v>0</v>
      </c>
      <c r="C1" s="92"/>
      <c r="D1" s="92"/>
      <c r="E1" s="92"/>
      <c r="F1" s="92"/>
      <c r="G1" s="92"/>
      <c r="H1" s="92"/>
      <c r="I1" s="92"/>
      <c r="J1" s="92"/>
      <c r="L1" s="2"/>
      <c r="M1" s="93" t="s">
        <v>212</v>
      </c>
      <c r="N1" s="93"/>
      <c r="O1" s="93"/>
      <c r="P1" s="93"/>
      <c r="Q1" s="93"/>
      <c r="R1" s="93" t="s">
        <v>2</v>
      </c>
      <c r="S1" s="93"/>
      <c r="T1" s="93"/>
      <c r="U1" s="93"/>
      <c r="V1" s="93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94" t="s">
        <v>211</v>
      </c>
      <c r="Q2" s="94"/>
      <c r="R2" s="94"/>
      <c r="S2" s="94"/>
      <c r="T2" s="5"/>
      <c r="U2" s="5"/>
      <c r="V2" s="5"/>
    </row>
    <row r="3" spans="1:25" x14ac:dyDescent="0.15">
      <c r="A3" s="95"/>
      <c r="B3" s="96"/>
      <c r="C3" s="99" t="s">
        <v>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7"/>
      <c r="X3" s="7"/>
      <c r="Y3" s="8"/>
    </row>
    <row r="4" spans="1:25" ht="54.75" thickBot="1" x14ac:dyDescent="0.2">
      <c r="A4" s="97"/>
      <c r="B4" s="98"/>
      <c r="C4" s="9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1" t="s">
        <v>202</v>
      </c>
      <c r="I4" s="12" t="s">
        <v>51</v>
      </c>
      <c r="J4" s="11" t="s">
        <v>199</v>
      </c>
      <c r="K4" s="11" t="s">
        <v>11</v>
      </c>
      <c r="L4" s="11" t="s">
        <v>161</v>
      </c>
      <c r="M4" s="11" t="s">
        <v>210</v>
      </c>
      <c r="N4" s="11" t="s">
        <v>12</v>
      </c>
      <c r="O4" s="11" t="s">
        <v>19</v>
      </c>
      <c r="P4" s="11" t="s">
        <v>48</v>
      </c>
      <c r="Q4" s="11" t="s">
        <v>90</v>
      </c>
      <c r="R4" s="11" t="s">
        <v>162</v>
      </c>
      <c r="S4" s="12" t="s">
        <v>23</v>
      </c>
      <c r="T4" s="13" t="s">
        <v>21</v>
      </c>
      <c r="U4" s="10" t="s">
        <v>20</v>
      </c>
      <c r="V4" s="10"/>
      <c r="W4" s="10"/>
      <c r="X4" s="10"/>
      <c r="Y4" s="8"/>
    </row>
    <row r="5" spans="1:25" ht="11.25" customHeight="1" x14ac:dyDescent="0.15">
      <c r="A5" s="102" t="s">
        <v>25</v>
      </c>
      <c r="B5" s="14" t="s">
        <v>66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v>70</v>
      </c>
      <c r="S5" s="15"/>
      <c r="T5" s="15">
        <v>70</v>
      </c>
      <c r="U5" s="16"/>
      <c r="V5" s="16"/>
      <c r="W5" s="16"/>
      <c r="X5" s="16"/>
      <c r="Y5" s="8"/>
    </row>
    <row r="6" spans="1:25" x14ac:dyDescent="0.15">
      <c r="A6" s="103"/>
      <c r="B6" s="17" t="s">
        <v>206</v>
      </c>
      <c r="C6" s="18"/>
      <c r="D6" s="18">
        <v>5</v>
      </c>
      <c r="E6" s="18"/>
      <c r="F6" s="18"/>
      <c r="G6" s="18">
        <v>1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19"/>
      <c r="W6" s="19"/>
      <c r="X6" s="19"/>
      <c r="Y6" s="8"/>
    </row>
    <row r="7" spans="1:25" x14ac:dyDescent="0.15">
      <c r="A7" s="103"/>
      <c r="B7" s="17" t="s">
        <v>207</v>
      </c>
      <c r="C7" s="18"/>
      <c r="D7" s="18"/>
      <c r="E7" s="18"/>
      <c r="F7" s="18"/>
      <c r="G7" s="18"/>
      <c r="H7" s="18"/>
      <c r="I7" s="18">
        <v>20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V7" s="19"/>
      <c r="W7" s="19"/>
      <c r="X7" s="19"/>
      <c r="Y7" s="8"/>
    </row>
    <row r="8" spans="1:25" ht="11.25" thickBot="1" x14ac:dyDescent="0.2">
      <c r="A8" s="104"/>
      <c r="B8" s="20" t="s">
        <v>178</v>
      </c>
      <c r="C8" s="21">
        <v>40</v>
      </c>
      <c r="D8" s="21"/>
      <c r="E8" s="21">
        <v>7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2"/>
      <c r="X8" s="22"/>
      <c r="Y8" s="8"/>
    </row>
    <row r="9" spans="1:25" ht="11.25" customHeight="1" x14ac:dyDescent="0.15">
      <c r="A9" s="102" t="s">
        <v>27</v>
      </c>
      <c r="B9" s="14" t="s">
        <v>58</v>
      </c>
      <c r="C9" s="15"/>
      <c r="D9" s="15"/>
      <c r="E9" s="15"/>
      <c r="F9" s="15">
        <v>2</v>
      </c>
      <c r="G9" s="15"/>
      <c r="H9" s="15">
        <v>15</v>
      </c>
      <c r="I9" s="15"/>
      <c r="J9" s="15"/>
      <c r="K9" s="15">
        <v>20</v>
      </c>
      <c r="L9" s="15">
        <v>15</v>
      </c>
      <c r="M9" s="15"/>
      <c r="N9" s="15">
        <v>20</v>
      </c>
      <c r="O9" s="15"/>
      <c r="P9" s="15"/>
      <c r="Q9" s="15"/>
      <c r="R9" s="15"/>
      <c r="S9" s="15"/>
      <c r="T9" s="15"/>
      <c r="U9" s="16"/>
      <c r="V9" s="16"/>
      <c r="W9" s="16"/>
      <c r="X9" s="16"/>
      <c r="Y9" s="8"/>
    </row>
    <row r="10" spans="1:25" x14ac:dyDescent="0.15">
      <c r="A10" s="103"/>
      <c r="B10" s="23" t="s">
        <v>208</v>
      </c>
      <c r="C10" s="18"/>
      <c r="D10" s="18">
        <v>8</v>
      </c>
      <c r="E10" s="18"/>
      <c r="F10" s="18"/>
      <c r="G10" s="18"/>
      <c r="H10" s="18"/>
      <c r="I10" s="18"/>
      <c r="J10" s="18">
        <v>50</v>
      </c>
      <c r="K10" s="18">
        <v>20</v>
      </c>
      <c r="L10" s="18"/>
      <c r="M10" s="18"/>
      <c r="N10" s="18">
        <v>5</v>
      </c>
      <c r="O10" s="18"/>
      <c r="P10" s="18"/>
      <c r="Q10" s="18">
        <v>20</v>
      </c>
      <c r="R10" s="18"/>
      <c r="S10" s="18">
        <v>3</v>
      </c>
      <c r="T10" s="18"/>
      <c r="U10" s="19">
        <v>5</v>
      </c>
      <c r="V10" s="19"/>
      <c r="W10" s="19"/>
      <c r="X10" s="19"/>
      <c r="Y10" s="8"/>
    </row>
    <row r="11" spans="1:25" x14ac:dyDescent="0.15">
      <c r="A11" s="103"/>
      <c r="B11" s="23" t="s">
        <v>7</v>
      </c>
      <c r="C11" s="18"/>
      <c r="D11" s="18"/>
      <c r="E11" s="18">
        <v>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19"/>
      <c r="W11" s="19"/>
      <c r="X11" s="19"/>
      <c r="Y11" s="8"/>
    </row>
    <row r="12" spans="1:25" ht="11.25" thickBot="1" x14ac:dyDescent="0.2">
      <c r="A12" s="104"/>
      <c r="B12" s="20" t="s">
        <v>5</v>
      </c>
      <c r="C12" s="21">
        <v>40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  <c r="V12" s="22"/>
      <c r="W12" s="22"/>
      <c r="X12" s="22"/>
      <c r="Y12" s="8"/>
    </row>
    <row r="13" spans="1:25" ht="15.75" customHeight="1" x14ac:dyDescent="0.15">
      <c r="A13" s="102" t="s">
        <v>31</v>
      </c>
      <c r="B13" s="91" t="s">
        <v>59</v>
      </c>
      <c r="C13" s="15"/>
      <c r="D13" s="15"/>
      <c r="E13" s="15"/>
      <c r="F13" s="15">
        <v>12</v>
      </c>
      <c r="G13" s="15"/>
      <c r="H13" s="15"/>
      <c r="I13" s="15"/>
      <c r="J13" s="15"/>
      <c r="K13" s="15"/>
      <c r="L13" s="15"/>
      <c r="M13" s="15"/>
      <c r="N13" s="15"/>
      <c r="O13" s="15"/>
      <c r="P13" s="15">
        <v>50</v>
      </c>
      <c r="Q13" s="15"/>
      <c r="R13" s="15"/>
      <c r="S13" s="15"/>
      <c r="T13" s="15"/>
      <c r="U13" s="15"/>
      <c r="V13" s="16"/>
      <c r="W13" s="16"/>
      <c r="X13" s="16"/>
      <c r="Y13" s="8"/>
    </row>
    <row r="14" spans="1:25" ht="11.25" thickBot="1" x14ac:dyDescent="0.2">
      <c r="A14" s="103"/>
      <c r="B14" s="20" t="s">
        <v>19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>
        <v>50</v>
      </c>
      <c r="P14" s="18"/>
      <c r="Q14" s="18"/>
      <c r="R14" s="18"/>
      <c r="S14" s="18"/>
      <c r="T14" s="18"/>
      <c r="U14" s="18"/>
      <c r="V14" s="19"/>
      <c r="W14" s="19"/>
      <c r="X14" s="19"/>
      <c r="Y14" s="8"/>
    </row>
    <row r="15" spans="1:25" x14ac:dyDescent="0.15">
      <c r="A15" s="103"/>
      <c r="B15" s="17" t="s">
        <v>5</v>
      </c>
      <c r="C15" s="18">
        <v>30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105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8" ht="11.25" thickBot="1" x14ac:dyDescent="0.2">
      <c r="A17" s="24">
        <f>SUM(C2)</f>
        <v>1</v>
      </c>
      <c r="B17" s="25" t="s">
        <v>35</v>
      </c>
      <c r="C17" s="26">
        <f t="shared" ref="C17:X17" si="0">SUM(C5:C12)</f>
        <v>80</v>
      </c>
      <c r="D17" s="26">
        <f t="shared" si="0"/>
        <v>13</v>
      </c>
      <c r="E17" s="26">
        <f t="shared" si="0"/>
        <v>14</v>
      </c>
      <c r="F17" s="26">
        <f t="shared" si="0"/>
        <v>2</v>
      </c>
      <c r="G17" s="26">
        <f t="shared" si="0"/>
        <v>1</v>
      </c>
      <c r="H17" s="26">
        <f t="shared" si="0"/>
        <v>15</v>
      </c>
      <c r="I17" s="26">
        <f t="shared" si="0"/>
        <v>20</v>
      </c>
      <c r="J17" s="26">
        <f t="shared" si="0"/>
        <v>50</v>
      </c>
      <c r="K17" s="26">
        <f t="shared" si="0"/>
        <v>40</v>
      </c>
      <c r="L17" s="26">
        <f t="shared" si="0"/>
        <v>15</v>
      </c>
      <c r="M17" s="26">
        <f t="shared" si="0"/>
        <v>0</v>
      </c>
      <c r="N17" s="26">
        <f t="shared" si="0"/>
        <v>25</v>
      </c>
      <c r="O17" s="26">
        <f t="shared" si="0"/>
        <v>0</v>
      </c>
      <c r="P17" s="26">
        <f t="shared" si="0"/>
        <v>0</v>
      </c>
      <c r="Q17" s="26">
        <f t="shared" si="0"/>
        <v>20</v>
      </c>
      <c r="R17" s="26">
        <f t="shared" si="0"/>
        <v>70</v>
      </c>
      <c r="S17" s="26">
        <f t="shared" si="0"/>
        <v>3</v>
      </c>
      <c r="T17" s="26">
        <f t="shared" si="0"/>
        <v>70</v>
      </c>
      <c r="U17" s="26">
        <f t="shared" si="0"/>
        <v>5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8"/>
    </row>
    <row r="18" spans="1:28" x14ac:dyDescent="0.15">
      <c r="A18" s="27"/>
      <c r="B18" s="28" t="s">
        <v>36</v>
      </c>
      <c r="C18" s="29">
        <f>SUM(A17*C17)/1000</f>
        <v>0.08</v>
      </c>
      <c r="D18" s="29">
        <f>+(A17*D17)/1000</f>
        <v>1.2999999999999999E-2</v>
      </c>
      <c r="E18" s="29">
        <f>+(A17*E17)/1000</f>
        <v>1.4E-2</v>
      </c>
      <c r="F18" s="29">
        <f>+(A17*F17)/1000</f>
        <v>2E-3</v>
      </c>
      <c r="G18" s="29">
        <f>+(A17*G17)</f>
        <v>1</v>
      </c>
      <c r="H18" s="29">
        <f>+(A17*H17)/1000</f>
        <v>1.4999999999999999E-2</v>
      </c>
      <c r="I18" s="29">
        <f>+(A17*I17)/1000</f>
        <v>0.02</v>
      </c>
      <c r="J18" s="29">
        <f>+(A17*J17)/1000</f>
        <v>0.05</v>
      </c>
      <c r="K18" s="29">
        <f>+(A17*K17)/1000</f>
        <v>0.04</v>
      </c>
      <c r="L18" s="29">
        <f>+(A17*L17)/1000</f>
        <v>1.4999999999999999E-2</v>
      </c>
      <c r="M18" s="29">
        <f>+(A17*M17)/1000</f>
        <v>0</v>
      </c>
      <c r="N18" s="29">
        <f>+(A17*N17)/1000</f>
        <v>2.5000000000000001E-2</v>
      </c>
      <c r="O18" s="29">
        <f>+(A17*O17)/1000</f>
        <v>0</v>
      </c>
      <c r="P18" s="29">
        <f>+(A17*P17)/1000</f>
        <v>0</v>
      </c>
      <c r="Q18" s="29">
        <f>+(A17*Q17)/1000</f>
        <v>0.02</v>
      </c>
      <c r="R18" s="29">
        <f>+(A17*R17)/1000</f>
        <v>7.0000000000000007E-2</v>
      </c>
      <c r="S18" s="29">
        <f>+(A17*S17)/1000</f>
        <v>3.0000000000000001E-3</v>
      </c>
      <c r="T18" s="29">
        <f>+(A17*T17)/1000</f>
        <v>7.0000000000000007E-2</v>
      </c>
      <c r="U18" s="29">
        <f>+(A17*U17)/1000</f>
        <v>5.0000000000000001E-3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8"/>
    </row>
    <row r="19" spans="1:28" x14ac:dyDescent="0.15">
      <c r="A19" s="24">
        <f>SUM(D2)</f>
        <v>1</v>
      </c>
      <c r="B19" s="28" t="s">
        <v>37</v>
      </c>
      <c r="C19" s="30">
        <f t="shared" ref="C19:X19" si="1">SUM(C13:C16)</f>
        <v>30</v>
      </c>
      <c r="D19" s="30">
        <f t="shared" si="1"/>
        <v>0</v>
      </c>
      <c r="E19" s="30">
        <f t="shared" si="1"/>
        <v>0</v>
      </c>
      <c r="F19" s="30">
        <f t="shared" si="1"/>
        <v>12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0</v>
      </c>
      <c r="O19" s="30">
        <f t="shared" si="1"/>
        <v>50</v>
      </c>
      <c r="P19" s="30">
        <f t="shared" si="1"/>
        <v>50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8"/>
    </row>
    <row r="20" spans="1:28" ht="11.25" thickBot="1" x14ac:dyDescent="0.2">
      <c r="A20" s="31"/>
      <c r="B20" s="32" t="s">
        <v>38</v>
      </c>
      <c r="C20" s="33">
        <f>SUM(A19*C19)/1000</f>
        <v>0.03</v>
      </c>
      <c r="D20" s="33">
        <f>+(A19*D19)/1000</f>
        <v>0</v>
      </c>
      <c r="E20" s="33">
        <f>+(A19*E19)/1000</f>
        <v>0</v>
      </c>
      <c r="F20" s="33">
        <f>+(A19*F19)/1000</f>
        <v>1.2E-2</v>
      </c>
      <c r="G20" s="33">
        <f>+(A19*G19)</f>
        <v>0</v>
      </c>
      <c r="H20" s="33">
        <f>+(A19*H19)/1000</f>
        <v>0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</v>
      </c>
      <c r="M20" s="33">
        <f>+(A19*M19)/1000</f>
        <v>0</v>
      </c>
      <c r="N20" s="33">
        <f>+(A19*N19)/1000</f>
        <v>0</v>
      </c>
      <c r="O20" s="33">
        <f>+(A19*O19)/1000</f>
        <v>0.05</v>
      </c>
      <c r="P20" s="33">
        <f>+(A19*P19)/1000</f>
        <v>0.05</v>
      </c>
      <c r="Q20" s="33">
        <f>+(A19*Q19)/1000</f>
        <v>0</v>
      </c>
      <c r="R20" s="33">
        <f>+(A19*R19)/1000</f>
        <v>0</v>
      </c>
      <c r="S20" s="33">
        <f>+(A19*S19)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4">
        <f>+(A19*W19)/1000</f>
        <v>0</v>
      </c>
      <c r="X20" s="34">
        <f>+(A19*X19)/1000</f>
        <v>0</v>
      </c>
      <c r="Y20" s="8"/>
    </row>
    <row r="21" spans="1:28" x14ac:dyDescent="0.15">
      <c r="A21" s="106" t="s">
        <v>39</v>
      </c>
      <c r="B21" s="107"/>
      <c r="C21" s="35">
        <f t="shared" ref="C21:X21" si="2">+C20+C18</f>
        <v>0.11</v>
      </c>
      <c r="D21" s="35">
        <f t="shared" si="2"/>
        <v>1.2999999999999999E-2</v>
      </c>
      <c r="E21" s="35">
        <f t="shared" si="2"/>
        <v>1.4E-2</v>
      </c>
      <c r="F21" s="35">
        <f t="shared" si="2"/>
        <v>1.4E-2</v>
      </c>
      <c r="G21" s="35">
        <f t="shared" si="2"/>
        <v>1</v>
      </c>
      <c r="H21" s="35">
        <f t="shared" si="2"/>
        <v>1.4999999999999999E-2</v>
      </c>
      <c r="I21" s="35">
        <f t="shared" si="2"/>
        <v>0.02</v>
      </c>
      <c r="J21" s="35">
        <f t="shared" si="2"/>
        <v>0.05</v>
      </c>
      <c r="K21" s="35">
        <f t="shared" si="2"/>
        <v>0.04</v>
      </c>
      <c r="L21" s="35">
        <f t="shared" si="2"/>
        <v>1.4999999999999999E-2</v>
      </c>
      <c r="M21" s="35">
        <f t="shared" si="2"/>
        <v>0</v>
      </c>
      <c r="N21" s="35">
        <f t="shared" si="2"/>
        <v>2.5000000000000001E-2</v>
      </c>
      <c r="O21" s="35">
        <f t="shared" si="2"/>
        <v>0.05</v>
      </c>
      <c r="P21" s="35">
        <f t="shared" si="2"/>
        <v>0.05</v>
      </c>
      <c r="Q21" s="35">
        <f t="shared" si="2"/>
        <v>0.02</v>
      </c>
      <c r="R21" s="35">
        <f t="shared" si="2"/>
        <v>7.0000000000000007E-2</v>
      </c>
      <c r="S21" s="35">
        <f t="shared" si="2"/>
        <v>3.0000000000000001E-3</v>
      </c>
      <c r="T21" s="35">
        <f t="shared" si="2"/>
        <v>7.0000000000000007E-2</v>
      </c>
      <c r="U21" s="35">
        <f t="shared" si="2"/>
        <v>5.0000000000000001E-3</v>
      </c>
      <c r="V21" s="35">
        <f t="shared" si="2"/>
        <v>0</v>
      </c>
      <c r="W21" s="36">
        <f t="shared" si="2"/>
        <v>0</v>
      </c>
      <c r="X21" s="36">
        <f t="shared" si="2"/>
        <v>0</v>
      </c>
      <c r="Y21" s="8"/>
    </row>
    <row r="22" spans="1:28" x14ac:dyDescent="0.15">
      <c r="A22" s="99" t="s">
        <v>40</v>
      </c>
      <c r="B22" s="101"/>
      <c r="C22" s="37">
        <v>300</v>
      </c>
      <c r="D22" s="37">
        <v>2850</v>
      </c>
      <c r="E22" s="37">
        <v>2250</v>
      </c>
      <c r="F22" s="37">
        <v>900</v>
      </c>
      <c r="G22" s="37">
        <v>75</v>
      </c>
      <c r="H22" s="37">
        <v>950</v>
      </c>
      <c r="I22" s="37">
        <v>440</v>
      </c>
      <c r="J22" s="37">
        <v>1543</v>
      </c>
      <c r="K22" s="37">
        <v>175</v>
      </c>
      <c r="L22" s="37">
        <v>600</v>
      </c>
      <c r="M22" s="38">
        <v>150</v>
      </c>
      <c r="N22" s="37">
        <v>350</v>
      </c>
      <c r="O22" s="37">
        <v>380</v>
      </c>
      <c r="P22" s="37">
        <v>830</v>
      </c>
      <c r="Q22" s="37">
        <v>350</v>
      </c>
      <c r="R22" s="37">
        <v>700</v>
      </c>
      <c r="S22" s="37">
        <v>250</v>
      </c>
      <c r="T22" s="37">
        <v>275</v>
      </c>
      <c r="U22" s="37">
        <v>244</v>
      </c>
      <c r="V22" s="37">
        <v>275</v>
      </c>
      <c r="W22" s="38">
        <v>145</v>
      </c>
      <c r="X22" s="38"/>
      <c r="Y22" s="8"/>
      <c r="AB22" s="1">
        <v>9</v>
      </c>
    </row>
    <row r="23" spans="1:28" x14ac:dyDescent="0.15">
      <c r="A23" s="40">
        <f>SUM(A17)</f>
        <v>1</v>
      </c>
      <c r="B23" s="41" t="s">
        <v>41</v>
      </c>
      <c r="C23" s="42">
        <f>SUM(C18*C22)</f>
        <v>24</v>
      </c>
      <c r="D23" s="42">
        <f t="shared" ref="D23:X23" si="3">SUM(D18*D22)</f>
        <v>37.049999999999997</v>
      </c>
      <c r="E23" s="42">
        <f t="shared" si="3"/>
        <v>31.5</v>
      </c>
      <c r="F23" s="42">
        <f t="shared" si="3"/>
        <v>1.8</v>
      </c>
      <c r="G23" s="42">
        <f t="shared" si="3"/>
        <v>75</v>
      </c>
      <c r="H23" s="42">
        <f t="shared" si="3"/>
        <v>14.25</v>
      </c>
      <c r="I23" s="42">
        <f t="shared" si="3"/>
        <v>8.8000000000000007</v>
      </c>
      <c r="J23" s="42">
        <f t="shared" si="3"/>
        <v>77.150000000000006</v>
      </c>
      <c r="K23" s="42">
        <f t="shared" si="3"/>
        <v>7</v>
      </c>
      <c r="L23" s="42">
        <f t="shared" si="3"/>
        <v>9</v>
      </c>
      <c r="M23" s="42">
        <f t="shared" si="3"/>
        <v>0</v>
      </c>
      <c r="N23" s="42">
        <f t="shared" si="3"/>
        <v>8.75</v>
      </c>
      <c r="O23" s="42">
        <f t="shared" si="3"/>
        <v>0</v>
      </c>
      <c r="P23" s="42">
        <f t="shared" si="3"/>
        <v>0</v>
      </c>
      <c r="Q23" s="42">
        <f t="shared" si="3"/>
        <v>7</v>
      </c>
      <c r="R23" s="42">
        <f t="shared" si="3"/>
        <v>49.000000000000007</v>
      </c>
      <c r="S23" s="42">
        <f t="shared" si="3"/>
        <v>0.75</v>
      </c>
      <c r="T23" s="42">
        <f t="shared" si="3"/>
        <v>19.250000000000004</v>
      </c>
      <c r="U23" s="42">
        <f t="shared" si="3"/>
        <v>1.22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371.52000000000004</v>
      </c>
    </row>
    <row r="24" spans="1:28" x14ac:dyDescent="0.15">
      <c r="A24" s="40">
        <f>SUM(A19)</f>
        <v>1</v>
      </c>
      <c r="B24" s="41" t="s">
        <v>41</v>
      </c>
      <c r="C24" s="42">
        <f t="shared" ref="C24:X24" si="4">SUM(C20*C22)</f>
        <v>9</v>
      </c>
      <c r="D24" s="42">
        <f t="shared" si="4"/>
        <v>0</v>
      </c>
      <c r="E24" s="42">
        <f t="shared" si="4"/>
        <v>0</v>
      </c>
      <c r="F24" s="42">
        <f t="shared" si="4"/>
        <v>10.8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19</v>
      </c>
      <c r="P24" s="42">
        <f t="shared" si="4"/>
        <v>41.5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80.3</v>
      </c>
    </row>
    <row r="25" spans="1:28" x14ac:dyDescent="0.15">
      <c r="A25" s="108" t="s">
        <v>42</v>
      </c>
      <c r="B25" s="109"/>
      <c r="C25" s="44">
        <f>SUM(C23:C24)</f>
        <v>33</v>
      </c>
      <c r="D25" s="44">
        <f t="shared" ref="D25:X25" si="5">SUM(D23:D24)</f>
        <v>37.049999999999997</v>
      </c>
      <c r="E25" s="44">
        <f t="shared" si="5"/>
        <v>31.5</v>
      </c>
      <c r="F25" s="44">
        <f t="shared" si="5"/>
        <v>12.600000000000001</v>
      </c>
      <c r="G25" s="44">
        <f t="shared" si="5"/>
        <v>75</v>
      </c>
      <c r="H25" s="44">
        <f t="shared" si="5"/>
        <v>14.25</v>
      </c>
      <c r="I25" s="44">
        <f t="shared" si="5"/>
        <v>8.8000000000000007</v>
      </c>
      <c r="J25" s="44">
        <f t="shared" si="5"/>
        <v>77.150000000000006</v>
      </c>
      <c r="K25" s="44">
        <f t="shared" si="5"/>
        <v>7</v>
      </c>
      <c r="L25" s="44">
        <f t="shared" si="5"/>
        <v>9</v>
      </c>
      <c r="M25" s="44">
        <f t="shared" si="5"/>
        <v>0</v>
      </c>
      <c r="N25" s="44">
        <f t="shared" si="5"/>
        <v>8.75</v>
      </c>
      <c r="O25" s="44">
        <f t="shared" si="5"/>
        <v>19</v>
      </c>
      <c r="P25" s="44">
        <f t="shared" si="5"/>
        <v>41.5</v>
      </c>
      <c r="Q25" s="44">
        <f t="shared" si="5"/>
        <v>7</v>
      </c>
      <c r="R25" s="44">
        <f t="shared" si="5"/>
        <v>49.000000000000007</v>
      </c>
      <c r="S25" s="44">
        <f t="shared" si="5"/>
        <v>0.75</v>
      </c>
      <c r="T25" s="44">
        <f t="shared" si="5"/>
        <v>19.250000000000004</v>
      </c>
      <c r="U25" s="44">
        <f t="shared" si="5"/>
        <v>1.22</v>
      </c>
      <c r="V25" s="44">
        <f t="shared" si="5"/>
        <v>0</v>
      </c>
      <c r="W25" s="44">
        <f t="shared" si="5"/>
        <v>0</v>
      </c>
      <c r="X25" s="44">
        <f t="shared" si="5"/>
        <v>0</v>
      </c>
      <c r="Y25" s="43">
        <f>SUM(C25:X25)</f>
        <v>451.82000000000005</v>
      </c>
    </row>
    <row r="26" spans="1:28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1:28" s="48" customForma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</row>
    <row r="28" spans="1:28" x14ac:dyDescent="0.15">
      <c r="A28" s="110" t="s">
        <v>43</v>
      </c>
      <c r="B28" s="110"/>
      <c r="C28" s="49"/>
      <c r="H28" s="110" t="s">
        <v>44</v>
      </c>
      <c r="I28" s="110"/>
      <c r="J28" s="110"/>
      <c r="K28" s="110"/>
      <c r="P28" s="110" t="s">
        <v>45</v>
      </c>
      <c r="Q28" s="110"/>
      <c r="R28" s="110"/>
      <c r="S28" s="110"/>
    </row>
    <row r="31" spans="1:28" x14ac:dyDescent="0.15">
      <c r="B31" s="92" t="s">
        <v>0</v>
      </c>
      <c r="C31" s="92"/>
      <c r="D31" s="92"/>
      <c r="E31" s="92"/>
      <c r="F31" s="92"/>
      <c r="G31" s="92"/>
      <c r="H31" s="92"/>
      <c r="I31" s="92"/>
      <c r="J31" s="92"/>
      <c r="L31" s="2"/>
      <c r="M31" s="93" t="s">
        <v>212</v>
      </c>
      <c r="N31" s="93"/>
      <c r="O31" s="93"/>
      <c r="P31" s="93"/>
      <c r="Q31" s="93"/>
      <c r="R31" s="93" t="s">
        <v>110</v>
      </c>
      <c r="S31" s="93"/>
      <c r="T31" s="93"/>
      <c r="U31" s="93"/>
      <c r="V31" s="93"/>
    </row>
    <row r="32" spans="1:28" x14ac:dyDescent="0.15">
      <c r="B32" s="3" t="s">
        <v>3</v>
      </c>
      <c r="C32" s="4">
        <v>1</v>
      </c>
      <c r="D32" s="4">
        <v>1</v>
      </c>
      <c r="E32" s="5"/>
      <c r="F32" s="5"/>
      <c r="G32" s="5"/>
      <c r="H32" s="5"/>
      <c r="I32" s="5"/>
      <c r="J32" s="5"/>
      <c r="P32" s="94" t="s">
        <v>211</v>
      </c>
      <c r="Q32" s="94"/>
      <c r="R32" s="94"/>
      <c r="S32" s="94"/>
      <c r="T32" s="5"/>
      <c r="U32" s="5"/>
      <c r="V32" s="5"/>
    </row>
    <row r="33" spans="1:25" x14ac:dyDescent="0.15">
      <c r="A33" s="95"/>
      <c r="B33" s="96"/>
      <c r="C33" s="99" t="s">
        <v>4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1"/>
      <c r="W33" s="7"/>
      <c r="X33" s="7"/>
      <c r="Y33" s="8"/>
    </row>
    <row r="34" spans="1:25" ht="39.75" thickBot="1" x14ac:dyDescent="0.2">
      <c r="A34" s="97"/>
      <c r="B34" s="98"/>
      <c r="C34" s="9" t="s">
        <v>5</v>
      </c>
      <c r="D34" s="11" t="s">
        <v>8</v>
      </c>
      <c r="E34" s="11" t="s">
        <v>7</v>
      </c>
      <c r="F34" s="11" t="s">
        <v>6</v>
      </c>
      <c r="G34" s="11" t="s">
        <v>202</v>
      </c>
      <c r="H34" s="11" t="s">
        <v>11</v>
      </c>
      <c r="I34" s="11" t="s">
        <v>12</v>
      </c>
      <c r="J34" s="11" t="s">
        <v>20</v>
      </c>
      <c r="K34" s="11" t="s">
        <v>161</v>
      </c>
      <c r="L34" s="11" t="s">
        <v>9</v>
      </c>
      <c r="M34" s="11" t="s">
        <v>49</v>
      </c>
      <c r="N34" s="11" t="s">
        <v>176</v>
      </c>
      <c r="O34" s="11" t="s">
        <v>209</v>
      </c>
      <c r="P34" s="11"/>
      <c r="Q34" s="11"/>
      <c r="R34" s="11"/>
      <c r="S34" s="11"/>
      <c r="T34" s="11"/>
      <c r="U34" s="11"/>
      <c r="V34" s="10"/>
      <c r="W34" s="10"/>
      <c r="X34" s="10"/>
      <c r="Y34" s="8"/>
    </row>
    <row r="35" spans="1:25" ht="11.25" customHeight="1" x14ac:dyDescent="0.15">
      <c r="A35" s="102" t="s">
        <v>25</v>
      </c>
      <c r="B35" s="14" t="s">
        <v>66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>
        <v>70</v>
      </c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8"/>
    </row>
    <row r="36" spans="1:25" x14ac:dyDescent="0.15">
      <c r="A36" s="103"/>
      <c r="B36" s="17" t="s">
        <v>163</v>
      </c>
      <c r="C36" s="18"/>
      <c r="D36" s="18"/>
      <c r="E36" s="18"/>
      <c r="F36" s="18"/>
      <c r="H36" s="18"/>
      <c r="I36" s="18"/>
      <c r="J36" s="18"/>
      <c r="K36" s="18"/>
      <c r="L36" s="18"/>
      <c r="M36" s="18"/>
      <c r="N36" s="18"/>
      <c r="O36" s="18">
        <v>30</v>
      </c>
      <c r="P36" s="18"/>
      <c r="Q36" s="18"/>
      <c r="R36" s="18"/>
      <c r="S36" s="18"/>
      <c r="T36" s="18"/>
      <c r="U36" s="18"/>
      <c r="V36" s="19"/>
      <c r="W36" s="19"/>
      <c r="X36" s="19"/>
      <c r="Y36" s="8"/>
    </row>
    <row r="37" spans="1:25" x14ac:dyDescent="0.15">
      <c r="A37" s="103"/>
      <c r="B37" s="17" t="s">
        <v>7</v>
      </c>
      <c r="C37" s="18"/>
      <c r="D37" s="18"/>
      <c r="E37" s="18">
        <v>15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8"/>
    </row>
    <row r="38" spans="1:25" ht="11.25" thickBot="1" x14ac:dyDescent="0.2">
      <c r="A38" s="104"/>
      <c r="B38" s="20" t="s">
        <v>5</v>
      </c>
      <c r="C38" s="21">
        <v>70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8"/>
    </row>
    <row r="39" spans="1:25" ht="11.25" customHeight="1" x14ac:dyDescent="0.15">
      <c r="A39" s="102" t="s">
        <v>27</v>
      </c>
      <c r="B39" s="14" t="s">
        <v>190</v>
      </c>
      <c r="C39" s="15"/>
      <c r="D39" s="15">
        <v>5</v>
      </c>
      <c r="E39" s="15"/>
      <c r="F39" s="15"/>
      <c r="G39" s="15">
        <v>15</v>
      </c>
      <c r="H39" s="15">
        <v>20</v>
      </c>
      <c r="I39" s="15">
        <v>20</v>
      </c>
      <c r="J39" s="15"/>
      <c r="K39" s="15">
        <v>20</v>
      </c>
      <c r="L39" s="15"/>
      <c r="M39" s="15">
        <v>20</v>
      </c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8"/>
    </row>
    <row r="40" spans="1:25" x14ac:dyDescent="0.15">
      <c r="A40" s="103"/>
      <c r="B40" s="17" t="s">
        <v>98</v>
      </c>
      <c r="C40" s="18"/>
      <c r="D40" s="18"/>
      <c r="E40" s="18"/>
      <c r="F40" s="18">
        <v>13</v>
      </c>
      <c r="G40" s="18"/>
      <c r="H40" s="18">
        <v>280</v>
      </c>
      <c r="I40" s="18"/>
      <c r="J40" s="18">
        <v>5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8"/>
    </row>
    <row r="41" spans="1:25" x14ac:dyDescent="0.15">
      <c r="A41" s="103"/>
      <c r="B41" s="17" t="s">
        <v>7</v>
      </c>
      <c r="C41" s="18"/>
      <c r="D41" s="18"/>
      <c r="E41" s="18">
        <v>15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ht="11.25" thickBot="1" x14ac:dyDescent="0.2">
      <c r="A42" s="104"/>
      <c r="B42" s="20" t="s">
        <v>5</v>
      </c>
      <c r="C42" s="21">
        <v>60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8"/>
    </row>
    <row r="43" spans="1:25" ht="11.25" customHeight="1" x14ac:dyDescent="0.15">
      <c r="A43" s="102" t="s">
        <v>31</v>
      </c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2"/>
      <c r="W43" s="52"/>
      <c r="X43" s="52"/>
      <c r="Y43" s="8"/>
    </row>
    <row r="44" spans="1:25" x14ac:dyDescent="0.15">
      <c r="A44" s="103"/>
      <c r="B44" s="5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4"/>
      <c r="W44" s="54"/>
      <c r="X44" s="54"/>
      <c r="Y44" s="8"/>
    </row>
    <row r="45" spans="1:25" x14ac:dyDescent="0.15">
      <c r="A45" s="103"/>
      <c r="B45" s="5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4"/>
      <c r="W45" s="54"/>
      <c r="X45" s="54"/>
      <c r="Y45" s="8"/>
    </row>
    <row r="46" spans="1:25" ht="11.25" thickBot="1" x14ac:dyDescent="0.2">
      <c r="A46" s="105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  <c r="W46" s="57"/>
      <c r="X46" s="57"/>
      <c r="Y46" s="8"/>
    </row>
    <row r="47" spans="1:25" ht="11.25" thickBot="1" x14ac:dyDescent="0.2">
      <c r="A47" s="24">
        <f>SUM(C32)</f>
        <v>1</v>
      </c>
      <c r="B47" s="25" t="s">
        <v>73</v>
      </c>
      <c r="C47" s="26">
        <f>SUM(C35:C38)</f>
        <v>70</v>
      </c>
      <c r="D47" s="26">
        <f t="shared" ref="D47:X47" si="6">SUM(D35:D38)</f>
        <v>0</v>
      </c>
      <c r="E47" s="26">
        <f t="shared" si="6"/>
        <v>15</v>
      </c>
      <c r="F47" s="26">
        <f t="shared" si="6"/>
        <v>0</v>
      </c>
      <c r="G47" s="26">
        <f t="shared" si="6"/>
        <v>0</v>
      </c>
      <c r="H47" s="26">
        <f t="shared" si="6"/>
        <v>0</v>
      </c>
      <c r="I47" s="26">
        <f t="shared" si="6"/>
        <v>0</v>
      </c>
      <c r="J47" s="26">
        <f t="shared" si="6"/>
        <v>0</v>
      </c>
      <c r="K47" s="26">
        <f t="shared" si="6"/>
        <v>0</v>
      </c>
      <c r="L47" s="26">
        <f t="shared" si="6"/>
        <v>0</v>
      </c>
      <c r="M47" s="26">
        <f t="shared" si="6"/>
        <v>0</v>
      </c>
      <c r="N47" s="26">
        <f t="shared" si="6"/>
        <v>70</v>
      </c>
      <c r="O47" s="26">
        <f t="shared" si="6"/>
        <v>30</v>
      </c>
      <c r="P47" s="26">
        <f t="shared" si="6"/>
        <v>0</v>
      </c>
      <c r="Q47" s="26">
        <f t="shared" si="6"/>
        <v>0</v>
      </c>
      <c r="R47" s="26">
        <f t="shared" si="6"/>
        <v>0</v>
      </c>
      <c r="S47" s="26">
        <f t="shared" si="6"/>
        <v>0</v>
      </c>
      <c r="T47" s="26">
        <f t="shared" si="6"/>
        <v>0</v>
      </c>
      <c r="U47" s="26">
        <f t="shared" si="6"/>
        <v>0</v>
      </c>
      <c r="V47" s="26">
        <f t="shared" si="6"/>
        <v>0</v>
      </c>
      <c r="W47" s="26">
        <f t="shared" si="6"/>
        <v>0</v>
      </c>
      <c r="X47" s="26">
        <f t="shared" si="6"/>
        <v>0</v>
      </c>
      <c r="Y47" s="8"/>
    </row>
    <row r="48" spans="1:25" x14ac:dyDescent="0.15">
      <c r="A48" s="27"/>
      <c r="B48" s="28" t="s">
        <v>74</v>
      </c>
      <c r="C48" s="29">
        <f>SUM(A47*C47)/1000</f>
        <v>7.0000000000000007E-2</v>
      </c>
      <c r="D48" s="29">
        <f>+(A47*D47)/1000</f>
        <v>0</v>
      </c>
      <c r="E48" s="29">
        <f>+(A47*E47)/1000</f>
        <v>1.4999999999999999E-2</v>
      </c>
      <c r="F48" s="29">
        <f>+(A47*F47)/1000</f>
        <v>0</v>
      </c>
      <c r="G48" s="29">
        <f>+(A47*G47)/1000</f>
        <v>0</v>
      </c>
      <c r="H48" s="29">
        <f>+(A47*H47)/1000</f>
        <v>0</v>
      </c>
      <c r="I48" s="29">
        <f>+(A47*I47)/1000</f>
        <v>0</v>
      </c>
      <c r="J48" s="29">
        <f>+(A47*J47)/1000</f>
        <v>0</v>
      </c>
      <c r="K48" s="29">
        <f>+(A47*K47)/1000</f>
        <v>0</v>
      </c>
      <c r="L48" s="29">
        <f>+(A47*L47)/1000</f>
        <v>0</v>
      </c>
      <c r="M48" s="29">
        <f>+(A47*M47)/1000</f>
        <v>0</v>
      </c>
      <c r="N48" s="29">
        <f>+(A47*N47)/1000</f>
        <v>7.0000000000000007E-2</v>
      </c>
      <c r="O48" s="29">
        <f>+(A47*O47)/1000</f>
        <v>0.03</v>
      </c>
      <c r="P48" s="29">
        <f>+(A47*P47)/1000</f>
        <v>0</v>
      </c>
      <c r="Q48" s="29">
        <f>+(A47*Q47)/1000</f>
        <v>0</v>
      </c>
      <c r="R48" s="29">
        <f>+(A47*R47)/1000</f>
        <v>0</v>
      </c>
      <c r="S48" s="29">
        <f>+(A47*S47)/1000</f>
        <v>0</v>
      </c>
      <c r="T48" s="29">
        <f>+(A47*T47)/1000</f>
        <v>0</v>
      </c>
      <c r="U48" s="29">
        <f>+(A47*U47)/1000</f>
        <v>0</v>
      </c>
      <c r="V48" s="29">
        <f>+(A47*V47)/1000</f>
        <v>0</v>
      </c>
      <c r="W48" s="29">
        <f>+(A47*W47)/1000</f>
        <v>0</v>
      </c>
      <c r="X48" s="29">
        <f>+(A47*X47)/1000</f>
        <v>0</v>
      </c>
      <c r="Y48" s="8"/>
    </row>
    <row r="49" spans="1:25" x14ac:dyDescent="0.15">
      <c r="A49" s="24">
        <f>SUM(D32)</f>
        <v>1</v>
      </c>
      <c r="B49" s="28" t="s">
        <v>75</v>
      </c>
      <c r="C49" s="30">
        <f>SUM(C39:C42)</f>
        <v>60</v>
      </c>
      <c r="D49" s="30">
        <f t="shared" ref="D49:X49" si="7">SUM(D39:D42)</f>
        <v>5</v>
      </c>
      <c r="E49" s="30">
        <f t="shared" si="7"/>
        <v>15</v>
      </c>
      <c r="F49" s="30">
        <f t="shared" si="7"/>
        <v>13</v>
      </c>
      <c r="G49" s="30">
        <f t="shared" si="7"/>
        <v>15</v>
      </c>
      <c r="H49" s="30">
        <f t="shared" si="7"/>
        <v>300</v>
      </c>
      <c r="I49" s="30">
        <f t="shared" si="7"/>
        <v>20</v>
      </c>
      <c r="J49" s="30">
        <f t="shared" si="7"/>
        <v>5</v>
      </c>
      <c r="K49" s="30">
        <f t="shared" si="7"/>
        <v>20</v>
      </c>
      <c r="L49" s="30">
        <f t="shared" si="7"/>
        <v>0</v>
      </c>
      <c r="M49" s="30">
        <f t="shared" si="7"/>
        <v>20</v>
      </c>
      <c r="N49" s="30">
        <f t="shared" si="7"/>
        <v>0</v>
      </c>
      <c r="O49" s="30">
        <f t="shared" si="7"/>
        <v>0</v>
      </c>
      <c r="P49" s="30">
        <f t="shared" si="7"/>
        <v>0</v>
      </c>
      <c r="Q49" s="30">
        <f t="shared" si="7"/>
        <v>0</v>
      </c>
      <c r="R49" s="30">
        <f t="shared" si="7"/>
        <v>0</v>
      </c>
      <c r="S49" s="30">
        <f t="shared" si="7"/>
        <v>0</v>
      </c>
      <c r="T49" s="30">
        <f t="shared" si="7"/>
        <v>0</v>
      </c>
      <c r="U49" s="30">
        <f t="shared" si="7"/>
        <v>0</v>
      </c>
      <c r="V49" s="30">
        <f t="shared" si="7"/>
        <v>0</v>
      </c>
      <c r="W49" s="30">
        <f t="shared" si="7"/>
        <v>0</v>
      </c>
      <c r="X49" s="30">
        <f t="shared" si="7"/>
        <v>0</v>
      </c>
      <c r="Y49" s="8"/>
    </row>
    <row r="50" spans="1:25" ht="11.25" thickBot="1" x14ac:dyDescent="0.2">
      <c r="A50" s="31"/>
      <c r="B50" s="32" t="s">
        <v>76</v>
      </c>
      <c r="C50" s="33">
        <f>SUM(A49*C49)/1000</f>
        <v>0.06</v>
      </c>
      <c r="D50" s="33">
        <f>+(A49*D49)/1000</f>
        <v>5.0000000000000001E-3</v>
      </c>
      <c r="E50" s="33">
        <f>+(A49*E49)/1000</f>
        <v>1.4999999999999999E-2</v>
      </c>
      <c r="F50" s="33">
        <f>+(A49*F49)/1000</f>
        <v>1.2999999999999999E-2</v>
      </c>
      <c r="G50" s="33">
        <f>+(A49*G49)/1000</f>
        <v>1.4999999999999999E-2</v>
      </c>
      <c r="H50" s="33">
        <f>+(A49*H49)/1000</f>
        <v>0.3</v>
      </c>
      <c r="I50" s="33">
        <f>+(A49*I49)/1000</f>
        <v>0.02</v>
      </c>
      <c r="J50" s="33">
        <f>+(A49*J49)/1000</f>
        <v>5.0000000000000001E-3</v>
      </c>
      <c r="K50" s="33">
        <f>+(A49*K49)/1000</f>
        <v>0.02</v>
      </c>
      <c r="L50" s="33">
        <f>+(A49*L49)/1000</f>
        <v>0</v>
      </c>
      <c r="M50" s="33">
        <f>+(A49*M49)/1000</f>
        <v>0.02</v>
      </c>
      <c r="N50" s="33">
        <f>+(A49*N49)/1000</f>
        <v>0</v>
      </c>
      <c r="O50" s="33">
        <f>+(A49*O49)/1000</f>
        <v>0</v>
      </c>
      <c r="P50" s="33">
        <f>+(A49*P49)/1000</f>
        <v>0</v>
      </c>
      <c r="Q50" s="33">
        <f>+(A49*Q49)/1000</f>
        <v>0</v>
      </c>
      <c r="R50" s="33">
        <f>+(A49*R49)/1000</f>
        <v>0</v>
      </c>
      <c r="S50" s="33">
        <f>+(A49*S49)/1000</f>
        <v>0</v>
      </c>
      <c r="T50" s="33">
        <f>+(A49*T49)/1000</f>
        <v>0</v>
      </c>
      <c r="U50" s="33">
        <f>+(A49*U49)/1000</f>
        <v>0</v>
      </c>
      <c r="V50" s="34">
        <f>+(A49*V49)/1000</f>
        <v>0</v>
      </c>
      <c r="W50" s="34">
        <f>+(A49*W49)/1000</f>
        <v>0</v>
      </c>
      <c r="X50" s="34">
        <f>+(A49*X49)/1000</f>
        <v>0</v>
      </c>
      <c r="Y50" s="8"/>
    </row>
    <row r="51" spans="1:25" x14ac:dyDescent="0.15">
      <c r="A51" s="106" t="s">
        <v>39</v>
      </c>
      <c r="B51" s="107"/>
      <c r="C51" s="35">
        <f>+C50+C48</f>
        <v>0.13</v>
      </c>
      <c r="D51" s="35">
        <f t="shared" ref="D51:X51" si="8">+D50+D48</f>
        <v>5.0000000000000001E-3</v>
      </c>
      <c r="E51" s="35">
        <f t="shared" si="8"/>
        <v>0.03</v>
      </c>
      <c r="F51" s="35">
        <f t="shared" si="8"/>
        <v>1.2999999999999999E-2</v>
      </c>
      <c r="G51" s="35">
        <f t="shared" si="8"/>
        <v>1.4999999999999999E-2</v>
      </c>
      <c r="H51" s="35">
        <f t="shared" si="8"/>
        <v>0.3</v>
      </c>
      <c r="I51" s="35">
        <f t="shared" si="8"/>
        <v>0.02</v>
      </c>
      <c r="J51" s="35">
        <f t="shared" si="8"/>
        <v>5.0000000000000001E-3</v>
      </c>
      <c r="K51" s="35">
        <f t="shared" si="8"/>
        <v>0.02</v>
      </c>
      <c r="L51" s="35">
        <f t="shared" si="8"/>
        <v>0</v>
      </c>
      <c r="M51" s="35">
        <f t="shared" si="8"/>
        <v>0.02</v>
      </c>
      <c r="N51" s="35">
        <f t="shared" si="8"/>
        <v>7.0000000000000007E-2</v>
      </c>
      <c r="O51" s="35">
        <f t="shared" si="8"/>
        <v>0.03</v>
      </c>
      <c r="P51" s="35">
        <f t="shared" si="8"/>
        <v>0</v>
      </c>
      <c r="Q51" s="35">
        <f t="shared" si="8"/>
        <v>0</v>
      </c>
      <c r="R51" s="35">
        <f t="shared" si="8"/>
        <v>0</v>
      </c>
      <c r="S51" s="35">
        <f t="shared" si="8"/>
        <v>0</v>
      </c>
      <c r="T51" s="35">
        <f t="shared" si="8"/>
        <v>0</v>
      </c>
      <c r="U51" s="35">
        <f t="shared" si="8"/>
        <v>0</v>
      </c>
      <c r="V51" s="36">
        <f t="shared" si="8"/>
        <v>0</v>
      </c>
      <c r="W51" s="36">
        <f t="shared" si="8"/>
        <v>0</v>
      </c>
      <c r="X51" s="36">
        <f t="shared" si="8"/>
        <v>0</v>
      </c>
      <c r="Y51" s="8"/>
    </row>
    <row r="52" spans="1:25" x14ac:dyDescent="0.15">
      <c r="A52" s="99" t="s">
        <v>40</v>
      </c>
      <c r="B52" s="101"/>
      <c r="C52" s="37">
        <v>300</v>
      </c>
      <c r="D52" s="37">
        <v>900</v>
      </c>
      <c r="E52" s="37">
        <v>2250</v>
      </c>
      <c r="F52" s="38">
        <v>2850</v>
      </c>
      <c r="G52" s="37">
        <v>950</v>
      </c>
      <c r="H52" s="37">
        <v>175</v>
      </c>
      <c r="I52" s="37">
        <v>350</v>
      </c>
      <c r="J52" s="37">
        <v>200</v>
      </c>
      <c r="K52" s="37">
        <v>600</v>
      </c>
      <c r="L52" s="37">
        <v>75</v>
      </c>
      <c r="M52" s="37">
        <v>3000</v>
      </c>
      <c r="N52" s="37">
        <v>450</v>
      </c>
      <c r="O52" s="37">
        <v>1200</v>
      </c>
      <c r="P52" s="37">
        <v>830</v>
      </c>
      <c r="Q52" s="37">
        <v>380</v>
      </c>
      <c r="R52" s="37">
        <v>700</v>
      </c>
      <c r="S52" s="37"/>
      <c r="T52" s="37"/>
      <c r="U52" s="37"/>
      <c r="V52" s="38"/>
      <c r="W52" s="38"/>
      <c r="X52" s="38"/>
      <c r="Y52" s="8"/>
    </row>
    <row r="53" spans="1:25" x14ac:dyDescent="0.15">
      <c r="A53" s="40">
        <f>SUM(A47)</f>
        <v>1</v>
      </c>
      <c r="B53" s="41" t="s">
        <v>41</v>
      </c>
      <c r="C53" s="42">
        <f>SUM(C48*C52)</f>
        <v>21.000000000000004</v>
      </c>
      <c r="D53" s="42">
        <f>SUM(D48*D52)</f>
        <v>0</v>
      </c>
      <c r="E53" s="42">
        <f t="shared" ref="E53:X53" si="9">SUM(E48*E52)</f>
        <v>33.75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31.500000000000004</v>
      </c>
      <c r="O53" s="42">
        <f t="shared" si="9"/>
        <v>36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122.25</v>
      </c>
    </row>
    <row r="54" spans="1:25" x14ac:dyDescent="0.15">
      <c r="A54" s="40">
        <f>SUM(A49)</f>
        <v>1</v>
      </c>
      <c r="B54" s="41" t="s">
        <v>41</v>
      </c>
      <c r="C54" s="42">
        <f>SUM(C50*C52)</f>
        <v>18</v>
      </c>
      <c r="D54" s="42">
        <f>SUM(D50*D52)</f>
        <v>4.5</v>
      </c>
      <c r="E54" s="42">
        <f t="shared" ref="E54:X54" si="10">SUM(E50*E52)</f>
        <v>33.75</v>
      </c>
      <c r="F54" s="42">
        <f t="shared" si="10"/>
        <v>37.049999999999997</v>
      </c>
      <c r="G54" s="42">
        <f t="shared" si="10"/>
        <v>14.25</v>
      </c>
      <c r="H54" s="42">
        <f t="shared" si="10"/>
        <v>52.5</v>
      </c>
      <c r="I54" s="42">
        <f t="shared" si="10"/>
        <v>7</v>
      </c>
      <c r="J54" s="42">
        <f t="shared" si="10"/>
        <v>1</v>
      </c>
      <c r="K54" s="42">
        <f t="shared" si="10"/>
        <v>12</v>
      </c>
      <c r="L54" s="42">
        <f t="shared" si="10"/>
        <v>0</v>
      </c>
      <c r="M54" s="42">
        <f t="shared" si="10"/>
        <v>60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240.05</v>
      </c>
    </row>
    <row r="55" spans="1:25" x14ac:dyDescent="0.15">
      <c r="A55" s="108" t="s">
        <v>42</v>
      </c>
      <c r="B55" s="109"/>
      <c r="C55" s="44">
        <f>SUM(C53:C54)</f>
        <v>39</v>
      </c>
      <c r="D55" s="44">
        <f t="shared" ref="D55:X55" si="11">+D51*D52</f>
        <v>4.5</v>
      </c>
      <c r="E55" s="44">
        <f t="shared" si="11"/>
        <v>67.5</v>
      </c>
      <c r="F55" s="44">
        <f t="shared" si="11"/>
        <v>37.049999999999997</v>
      </c>
      <c r="G55" s="44">
        <f t="shared" si="11"/>
        <v>14.25</v>
      </c>
      <c r="H55" s="44">
        <f t="shared" si="11"/>
        <v>52.5</v>
      </c>
      <c r="I55" s="44">
        <f t="shared" si="11"/>
        <v>7</v>
      </c>
      <c r="J55" s="44">
        <f t="shared" si="11"/>
        <v>1</v>
      </c>
      <c r="K55" s="44">
        <f t="shared" si="11"/>
        <v>12</v>
      </c>
      <c r="L55" s="44">
        <f t="shared" si="11"/>
        <v>0</v>
      </c>
      <c r="M55" s="44">
        <f t="shared" si="11"/>
        <v>60</v>
      </c>
      <c r="N55" s="44">
        <f t="shared" si="11"/>
        <v>31.500000000000004</v>
      </c>
      <c r="O55" s="44">
        <f t="shared" si="11"/>
        <v>36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58">
        <f t="shared" si="11"/>
        <v>0</v>
      </c>
      <c r="W55" s="58">
        <f t="shared" si="11"/>
        <v>0</v>
      </c>
      <c r="X55" s="58">
        <f t="shared" si="11"/>
        <v>0</v>
      </c>
      <c r="Y55" s="43">
        <f>SUM(C55:X55)</f>
        <v>362.3</v>
      </c>
    </row>
    <row r="56" spans="1:25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6"/>
    </row>
    <row r="57" spans="1:25" x14ac:dyDescent="0.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6"/>
    </row>
    <row r="58" spans="1:25" x14ac:dyDescent="0.15">
      <c r="A58" s="110" t="s">
        <v>43</v>
      </c>
      <c r="B58" s="110"/>
      <c r="C58" s="49"/>
      <c r="H58" s="110" t="s">
        <v>44</v>
      </c>
      <c r="I58" s="110"/>
      <c r="J58" s="110"/>
      <c r="K58" s="110"/>
      <c r="P58" s="110" t="s">
        <v>45</v>
      </c>
      <c r="Q58" s="110"/>
      <c r="R58" s="110"/>
      <c r="S58" s="110"/>
    </row>
  </sheetData>
  <mergeCells count="30">
    <mergeCell ref="B1:J1"/>
    <mergeCell ref="M1:Q1"/>
    <mergeCell ref="R1:V1"/>
    <mergeCell ref="P2:S2"/>
    <mergeCell ref="A3:B4"/>
    <mergeCell ref="C3:V3"/>
    <mergeCell ref="A28:B28"/>
    <mergeCell ref="H28:K28"/>
    <mergeCell ref="P28:S28"/>
    <mergeCell ref="A5:A8"/>
    <mergeCell ref="A9:A12"/>
    <mergeCell ref="A13:A16"/>
    <mergeCell ref="A21:B21"/>
    <mergeCell ref="A22:B22"/>
    <mergeCell ref="A25:B25"/>
    <mergeCell ref="B31:J31"/>
    <mergeCell ref="M31:Q31"/>
    <mergeCell ref="R31:V31"/>
    <mergeCell ref="P32:S32"/>
    <mergeCell ref="A33:B34"/>
    <mergeCell ref="C33:V33"/>
    <mergeCell ref="A55:B55"/>
    <mergeCell ref="A58:B58"/>
    <mergeCell ref="H58:K58"/>
    <mergeCell ref="P58:S58"/>
    <mergeCell ref="A35:A38"/>
    <mergeCell ref="A39:A42"/>
    <mergeCell ref="A43:A46"/>
    <mergeCell ref="A51:B51"/>
    <mergeCell ref="A52:B5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62"/>
  <sheetViews>
    <sheetView topLeftCell="A16" workbookViewId="0">
      <selection activeCell="I43" sqref="I43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5.425781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3" spans="1:25" x14ac:dyDescent="0.15">
      <c r="B3" s="92" t="s">
        <v>0</v>
      </c>
      <c r="C3" s="92"/>
      <c r="D3" s="92"/>
      <c r="E3" s="92"/>
      <c r="F3" s="92"/>
      <c r="G3" s="92"/>
      <c r="H3" s="92"/>
      <c r="I3" s="92"/>
      <c r="J3" s="92"/>
      <c r="L3" s="2"/>
      <c r="M3" s="93" t="s">
        <v>217</v>
      </c>
      <c r="N3" s="93"/>
      <c r="O3" s="93"/>
      <c r="P3" s="93"/>
      <c r="Q3" s="93"/>
      <c r="R3" s="93" t="s">
        <v>2</v>
      </c>
      <c r="S3" s="93"/>
      <c r="T3" s="93"/>
      <c r="U3" s="93"/>
      <c r="V3" s="93"/>
    </row>
    <row r="4" spans="1:25" x14ac:dyDescent="0.15">
      <c r="B4" s="3" t="s">
        <v>3</v>
      </c>
      <c r="C4" s="4">
        <v>1</v>
      </c>
      <c r="D4" s="4">
        <v>1</v>
      </c>
      <c r="E4" s="5"/>
      <c r="F4" s="5"/>
      <c r="G4" s="5"/>
      <c r="H4" s="5"/>
      <c r="I4" s="5"/>
      <c r="J4" s="5"/>
      <c r="P4" s="94" t="s">
        <v>230</v>
      </c>
      <c r="Q4" s="94"/>
      <c r="R4" s="94"/>
      <c r="S4" s="94"/>
      <c r="T4" s="5"/>
      <c r="U4" s="5"/>
      <c r="V4" s="5"/>
    </row>
    <row r="5" spans="1:25" x14ac:dyDescent="0.15">
      <c r="A5" s="95"/>
      <c r="B5" s="96"/>
      <c r="C5" s="99" t="s">
        <v>4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1"/>
      <c r="W5" s="7"/>
      <c r="X5" s="7"/>
      <c r="Y5" s="8"/>
    </row>
    <row r="6" spans="1:25" ht="45" thickBot="1" x14ac:dyDescent="0.2">
      <c r="A6" s="97"/>
      <c r="B6" s="98"/>
      <c r="C6" s="9" t="s">
        <v>5</v>
      </c>
      <c r="D6" s="10" t="s">
        <v>6</v>
      </c>
      <c r="E6" s="11" t="s">
        <v>7</v>
      </c>
      <c r="F6" s="11" t="s">
        <v>61</v>
      </c>
      <c r="G6" s="11" t="s">
        <v>62</v>
      </c>
      <c r="H6" s="11" t="s">
        <v>213</v>
      </c>
      <c r="I6" s="12" t="s">
        <v>11</v>
      </c>
      <c r="J6" s="11" t="s">
        <v>12</v>
      </c>
      <c r="K6" s="11" t="s">
        <v>49</v>
      </c>
      <c r="L6" s="11" t="s">
        <v>23</v>
      </c>
      <c r="M6" s="11" t="s">
        <v>216</v>
      </c>
      <c r="N6" s="12" t="s">
        <v>20</v>
      </c>
      <c r="O6" s="11" t="s">
        <v>162</v>
      </c>
      <c r="P6" s="11" t="s">
        <v>203</v>
      </c>
      <c r="Q6" s="11" t="s">
        <v>8</v>
      </c>
      <c r="R6" s="11"/>
      <c r="S6" s="11"/>
      <c r="T6" s="11"/>
      <c r="U6" s="12"/>
      <c r="V6" s="13"/>
      <c r="W6" s="10"/>
      <c r="X6" s="10"/>
      <c r="Y6" s="8"/>
    </row>
    <row r="7" spans="1:25" x14ac:dyDescent="0.15">
      <c r="A7" s="102" t="s">
        <v>25</v>
      </c>
      <c r="B7" s="14" t="s">
        <v>66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>
        <v>70</v>
      </c>
      <c r="P7" s="15">
        <v>70</v>
      </c>
      <c r="Q7" s="15"/>
      <c r="R7" s="15"/>
      <c r="S7" s="15"/>
      <c r="T7" s="15"/>
      <c r="U7" s="15"/>
      <c r="V7" s="16"/>
      <c r="W7" s="16"/>
      <c r="X7" s="16"/>
      <c r="Y7" s="8"/>
    </row>
    <row r="8" spans="1:25" x14ac:dyDescent="0.15">
      <c r="A8" s="103"/>
      <c r="B8" s="17" t="s">
        <v>213</v>
      </c>
      <c r="C8" s="18"/>
      <c r="D8" s="18">
        <v>5</v>
      </c>
      <c r="E8" s="18"/>
      <c r="F8" s="18"/>
      <c r="G8" s="18"/>
      <c r="H8" s="18">
        <v>20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/>
      <c r="W8" s="19"/>
      <c r="X8" s="19"/>
      <c r="Y8" s="8"/>
    </row>
    <row r="9" spans="1:25" x14ac:dyDescent="0.15">
      <c r="A9" s="103"/>
      <c r="B9" s="17" t="s">
        <v>7</v>
      </c>
      <c r="C9" s="18"/>
      <c r="D9" s="18"/>
      <c r="E9" s="18">
        <v>7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19"/>
      <c r="X9" s="19"/>
      <c r="Y9" s="8"/>
    </row>
    <row r="10" spans="1:25" ht="11.25" thickBot="1" x14ac:dyDescent="0.2">
      <c r="A10" s="104"/>
      <c r="B10" s="20" t="s">
        <v>5</v>
      </c>
      <c r="C10" s="21">
        <v>40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2"/>
      <c r="W10" s="22"/>
      <c r="X10" s="22"/>
      <c r="Y10" s="8"/>
    </row>
    <row r="11" spans="1:25" x14ac:dyDescent="0.15">
      <c r="A11" s="102" t="s">
        <v>27</v>
      </c>
      <c r="B11" s="14" t="s">
        <v>12</v>
      </c>
      <c r="C11" s="15"/>
      <c r="D11" s="15"/>
      <c r="E11" s="15"/>
      <c r="F11" s="15"/>
      <c r="G11" s="15"/>
      <c r="H11" s="15"/>
      <c r="I11" s="15"/>
      <c r="J11" s="15">
        <v>40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6"/>
      <c r="X11" s="16"/>
      <c r="Y11" s="8"/>
    </row>
    <row r="12" spans="1:25" x14ac:dyDescent="0.15">
      <c r="A12" s="103"/>
      <c r="B12" s="23" t="s">
        <v>214</v>
      </c>
      <c r="C12" s="18"/>
      <c r="D12" s="18">
        <v>8</v>
      </c>
      <c r="E12" s="18"/>
      <c r="F12" s="18">
        <v>40</v>
      </c>
      <c r="G12" s="18">
        <v>25</v>
      </c>
      <c r="H12" s="18"/>
      <c r="I12" s="18">
        <v>20</v>
      </c>
      <c r="J12" s="18">
        <v>10</v>
      </c>
      <c r="K12" s="18">
        <v>45</v>
      </c>
      <c r="L12" s="18">
        <v>3</v>
      </c>
      <c r="M12" s="18"/>
      <c r="N12" s="18">
        <v>5</v>
      </c>
      <c r="O12" s="18"/>
      <c r="P12" s="18"/>
      <c r="Q12" s="18"/>
      <c r="R12" s="18"/>
      <c r="S12" s="18"/>
      <c r="T12" s="18"/>
      <c r="U12" s="18"/>
      <c r="V12" s="19"/>
      <c r="W12" s="19"/>
      <c r="X12" s="19"/>
      <c r="Y12" s="8"/>
    </row>
    <row r="13" spans="1:25" ht="11.25" thickBot="1" x14ac:dyDescent="0.2">
      <c r="A13" s="103"/>
      <c r="B13" s="20" t="s">
        <v>5</v>
      </c>
      <c r="C13" s="18">
        <v>40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/>
      <c r="W13" s="19"/>
      <c r="X13" s="19"/>
      <c r="Y13" s="8"/>
    </row>
    <row r="14" spans="1:25" ht="11.25" thickBot="1" x14ac:dyDescent="0.2">
      <c r="A14" s="104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2"/>
      <c r="X14" s="22"/>
      <c r="Y14" s="8"/>
    </row>
    <row r="15" spans="1:25" ht="21" x14ac:dyDescent="0.15">
      <c r="A15" s="102" t="s">
        <v>31</v>
      </c>
      <c r="B15" s="129" t="s">
        <v>219</v>
      </c>
      <c r="C15" s="15"/>
      <c r="D15" s="15"/>
      <c r="E15" s="15"/>
      <c r="F15" s="15"/>
      <c r="G15" s="15"/>
      <c r="H15" s="15"/>
      <c r="I15" s="15">
        <v>200</v>
      </c>
      <c r="J15" s="15"/>
      <c r="K15" s="15"/>
      <c r="L15" s="15"/>
      <c r="M15" s="15">
        <v>30</v>
      </c>
      <c r="N15" s="15"/>
      <c r="O15" s="15"/>
      <c r="P15" s="15"/>
      <c r="Q15" s="15">
        <v>2</v>
      </c>
      <c r="R15" s="15"/>
      <c r="S15" s="15"/>
      <c r="T15" s="15"/>
      <c r="U15" s="15"/>
      <c r="V15" s="16"/>
      <c r="W15" s="16"/>
      <c r="X15" s="16"/>
      <c r="Y15" s="8"/>
    </row>
    <row r="16" spans="1:25" x14ac:dyDescent="0.15">
      <c r="A16" s="103"/>
      <c r="B16" s="17" t="s">
        <v>66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v>50</v>
      </c>
      <c r="Q16" s="18"/>
      <c r="R16" s="18"/>
      <c r="S16" s="18"/>
      <c r="T16" s="18"/>
      <c r="U16" s="18"/>
      <c r="V16" s="19"/>
      <c r="W16" s="19"/>
      <c r="X16" s="19"/>
      <c r="Y16" s="8"/>
    </row>
    <row r="17" spans="1:28" x14ac:dyDescent="0.15">
      <c r="A17" s="103"/>
      <c r="B17" s="17" t="s">
        <v>7</v>
      </c>
      <c r="C17" s="18"/>
      <c r="D17" s="18"/>
      <c r="E17" s="18">
        <v>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9"/>
      <c r="X17" s="19"/>
      <c r="Y17" s="8"/>
    </row>
    <row r="18" spans="1:28" ht="11.25" thickBot="1" x14ac:dyDescent="0.2">
      <c r="A18" s="105"/>
      <c r="B18" s="20" t="s">
        <v>5</v>
      </c>
      <c r="C18" s="21">
        <v>30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8"/>
    </row>
    <row r="19" spans="1:28" ht="11.25" thickBot="1" x14ac:dyDescent="0.2">
      <c r="A19" s="24">
        <f>SUM(C4)</f>
        <v>1</v>
      </c>
      <c r="B19" s="25" t="s">
        <v>35</v>
      </c>
      <c r="C19" s="26">
        <f t="shared" ref="C19:X19" si="0">SUM(C7:C14)</f>
        <v>80</v>
      </c>
      <c r="D19" s="26">
        <f t="shared" si="0"/>
        <v>13</v>
      </c>
      <c r="E19" s="26">
        <f t="shared" si="0"/>
        <v>7</v>
      </c>
      <c r="F19" s="26">
        <f t="shared" si="0"/>
        <v>40</v>
      </c>
      <c r="G19" s="26">
        <f t="shared" si="0"/>
        <v>25</v>
      </c>
      <c r="H19" s="26">
        <f t="shared" si="0"/>
        <v>20</v>
      </c>
      <c r="I19" s="26">
        <f t="shared" si="0"/>
        <v>20</v>
      </c>
      <c r="J19" s="26">
        <f t="shared" si="0"/>
        <v>50</v>
      </c>
      <c r="K19" s="26">
        <f t="shared" si="0"/>
        <v>45</v>
      </c>
      <c r="L19" s="26">
        <f t="shared" si="0"/>
        <v>3</v>
      </c>
      <c r="M19" s="26">
        <f t="shared" si="0"/>
        <v>0</v>
      </c>
      <c r="N19" s="26">
        <f t="shared" si="0"/>
        <v>5</v>
      </c>
      <c r="O19" s="26">
        <f t="shared" si="0"/>
        <v>70</v>
      </c>
      <c r="P19" s="26">
        <f t="shared" si="0"/>
        <v>70</v>
      </c>
      <c r="Q19" s="26">
        <f t="shared" si="0"/>
        <v>0</v>
      </c>
      <c r="R19" s="26">
        <f t="shared" si="0"/>
        <v>0</v>
      </c>
      <c r="S19" s="26">
        <f t="shared" si="0"/>
        <v>0</v>
      </c>
      <c r="T19" s="26">
        <f t="shared" si="0"/>
        <v>0</v>
      </c>
      <c r="U19" s="26">
        <f t="shared" si="0"/>
        <v>0</v>
      </c>
      <c r="V19" s="26">
        <f t="shared" si="0"/>
        <v>0</v>
      </c>
      <c r="W19" s="26">
        <f t="shared" si="0"/>
        <v>0</v>
      </c>
      <c r="X19" s="26">
        <f t="shared" si="0"/>
        <v>0</v>
      </c>
      <c r="Y19" s="8"/>
    </row>
    <row r="20" spans="1:28" x14ac:dyDescent="0.15">
      <c r="A20" s="27"/>
      <c r="B20" s="28" t="s">
        <v>36</v>
      </c>
      <c r="C20" s="29">
        <f>SUM(A19*C19)/1000</f>
        <v>0.08</v>
      </c>
      <c r="D20" s="29">
        <f>+(A19*D19)/1000</f>
        <v>1.2999999999999999E-2</v>
      </c>
      <c r="E20" s="29">
        <f>+(A19*E19)/1000</f>
        <v>7.0000000000000001E-3</v>
      </c>
      <c r="F20" s="29">
        <f>+(A19*F19)/1000</f>
        <v>0.04</v>
      </c>
      <c r="G20" s="29">
        <f>+(A19*G19)/1000</f>
        <v>2.5000000000000001E-2</v>
      </c>
      <c r="H20" s="29">
        <f>+(A19*H19)/1000</f>
        <v>0.02</v>
      </c>
      <c r="I20" s="29">
        <f>+(A19*I19)/1000</f>
        <v>0.02</v>
      </c>
      <c r="J20" s="29">
        <f>+(A19*J19)/1000</f>
        <v>0.05</v>
      </c>
      <c r="K20" s="29">
        <f>+(A19*K19)/1000</f>
        <v>4.4999999999999998E-2</v>
      </c>
      <c r="L20" s="29">
        <f>+(A19*L19)/1000</f>
        <v>3.0000000000000001E-3</v>
      </c>
      <c r="M20" s="29">
        <f>+(A19*M19)/1000</f>
        <v>0</v>
      </c>
      <c r="N20" s="29">
        <f>+(A19*N19)/1000</f>
        <v>5.0000000000000001E-3</v>
      </c>
      <c r="O20" s="29">
        <f>+(A19*O19)/1000</f>
        <v>7.0000000000000007E-2</v>
      </c>
      <c r="P20" s="29">
        <f>+(A19*P19)/1000</f>
        <v>7.0000000000000007E-2</v>
      </c>
      <c r="Q20" s="29">
        <f>+(A19*Q19)/1000</f>
        <v>0</v>
      </c>
      <c r="R20" s="29">
        <f>+(A19*R19)/1000</f>
        <v>0</v>
      </c>
      <c r="S20" s="29">
        <f>+(A19*S19)/1000</f>
        <v>0</v>
      </c>
      <c r="T20" s="29">
        <f>+(A19*T19)/1000</f>
        <v>0</v>
      </c>
      <c r="U20" s="29">
        <f>+(A19*U19)/1000</f>
        <v>0</v>
      </c>
      <c r="V20" s="29">
        <f>+(A19*V19)/1000</f>
        <v>0</v>
      </c>
      <c r="W20" s="29">
        <f>+(A19*W19)/1000</f>
        <v>0</v>
      </c>
      <c r="X20" s="29">
        <f>+(A19*X19)/1000</f>
        <v>0</v>
      </c>
      <c r="Y20" s="8"/>
    </row>
    <row r="21" spans="1:28" x14ac:dyDescent="0.15">
      <c r="A21" s="24">
        <f>SUM(D4)</f>
        <v>1</v>
      </c>
      <c r="B21" s="28" t="s">
        <v>37</v>
      </c>
      <c r="C21" s="30">
        <f t="shared" ref="C21:X21" si="1">SUM(C15:C18)</f>
        <v>30</v>
      </c>
      <c r="D21" s="30">
        <f t="shared" si="1"/>
        <v>0</v>
      </c>
      <c r="E21" s="30">
        <f t="shared" si="1"/>
        <v>7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0">
        <f t="shared" si="1"/>
        <v>200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30</v>
      </c>
      <c r="N21" s="30">
        <f t="shared" si="1"/>
        <v>0</v>
      </c>
      <c r="O21" s="30">
        <f t="shared" si="1"/>
        <v>0</v>
      </c>
      <c r="P21" s="30">
        <f t="shared" si="1"/>
        <v>50</v>
      </c>
      <c r="Q21" s="30">
        <f t="shared" si="1"/>
        <v>2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8"/>
    </row>
    <row r="22" spans="1:28" ht="11.25" thickBot="1" x14ac:dyDescent="0.2">
      <c r="A22" s="31"/>
      <c r="B22" s="32" t="s">
        <v>38</v>
      </c>
      <c r="C22" s="33">
        <f>SUM(A21*C21)/1000</f>
        <v>0.03</v>
      </c>
      <c r="D22" s="33">
        <f>+(A21*D21)/1000</f>
        <v>0</v>
      </c>
      <c r="E22" s="33">
        <f>+(A21*E21)/1000</f>
        <v>7.0000000000000001E-3</v>
      </c>
      <c r="F22" s="33">
        <f>+(A21*F21)/1000</f>
        <v>0</v>
      </c>
      <c r="G22" s="33">
        <f>+(A21*G21)/1000</f>
        <v>0</v>
      </c>
      <c r="H22" s="33">
        <f>+(A21*H21)</f>
        <v>0</v>
      </c>
      <c r="I22" s="33">
        <f>+(A21*I21)/1000</f>
        <v>0.2</v>
      </c>
      <c r="J22" s="33">
        <f>+(A21*J21)/1000</f>
        <v>0</v>
      </c>
      <c r="K22" s="33">
        <f>+(A21*K21)/1000</f>
        <v>0</v>
      </c>
      <c r="L22" s="33">
        <f>+(A21*L21)/1000</f>
        <v>0</v>
      </c>
      <c r="M22" s="33">
        <f>+(A21*M21)/1000</f>
        <v>0.03</v>
      </c>
      <c r="N22" s="33">
        <f>+(A21*N21)/1000</f>
        <v>0</v>
      </c>
      <c r="O22" s="33">
        <f>+(A21*O21)/1000</f>
        <v>0</v>
      </c>
      <c r="P22" s="33">
        <f>+(A21*P21)/1000</f>
        <v>0.05</v>
      </c>
      <c r="Q22" s="33">
        <f>+(A21*Q21)/1000</f>
        <v>2E-3</v>
      </c>
      <c r="R22" s="33">
        <f>+(A21*R21)/1000</f>
        <v>0</v>
      </c>
      <c r="S22" s="33">
        <f>+(A21*S21)</f>
        <v>0</v>
      </c>
      <c r="T22" s="33">
        <f>+(A21*T21)/1000</f>
        <v>0</v>
      </c>
      <c r="U22" s="33">
        <f>+(A21*U21)/1000</f>
        <v>0</v>
      </c>
      <c r="V22" s="33">
        <f>+(A21*V21)/1000</f>
        <v>0</v>
      </c>
      <c r="W22" s="34">
        <f>+(A21*W21)/1000</f>
        <v>0</v>
      </c>
      <c r="X22" s="34">
        <f>+(A21*X21)/1000</f>
        <v>0</v>
      </c>
      <c r="Y22" s="8"/>
    </row>
    <row r="23" spans="1:28" x14ac:dyDescent="0.15">
      <c r="A23" s="106" t="s">
        <v>39</v>
      </c>
      <c r="B23" s="107"/>
      <c r="C23" s="35">
        <f t="shared" ref="C23:X23" si="2">+C22+C20</f>
        <v>0.11</v>
      </c>
      <c r="D23" s="35">
        <f t="shared" si="2"/>
        <v>1.2999999999999999E-2</v>
      </c>
      <c r="E23" s="35">
        <f t="shared" si="2"/>
        <v>1.4E-2</v>
      </c>
      <c r="F23" s="35">
        <f t="shared" si="2"/>
        <v>0.04</v>
      </c>
      <c r="G23" s="35">
        <f t="shared" si="2"/>
        <v>2.5000000000000001E-2</v>
      </c>
      <c r="H23" s="35">
        <f t="shared" si="2"/>
        <v>0.02</v>
      </c>
      <c r="I23" s="35">
        <v>830</v>
      </c>
      <c r="J23" s="35">
        <f t="shared" si="2"/>
        <v>0.05</v>
      </c>
      <c r="K23" s="35">
        <f t="shared" si="2"/>
        <v>4.4999999999999998E-2</v>
      </c>
      <c r="L23" s="35">
        <f t="shared" si="2"/>
        <v>3.0000000000000001E-3</v>
      </c>
      <c r="M23" s="35">
        <f t="shared" si="2"/>
        <v>0.03</v>
      </c>
      <c r="N23" s="35">
        <f t="shared" si="2"/>
        <v>5.0000000000000001E-3</v>
      </c>
      <c r="O23" s="35">
        <f t="shared" si="2"/>
        <v>7.0000000000000007E-2</v>
      </c>
      <c r="P23" s="35">
        <f t="shared" si="2"/>
        <v>0.12000000000000001</v>
      </c>
      <c r="Q23" s="35">
        <f t="shared" si="2"/>
        <v>2E-3</v>
      </c>
      <c r="R23" s="35">
        <f t="shared" si="2"/>
        <v>0</v>
      </c>
      <c r="S23" s="35">
        <f t="shared" si="2"/>
        <v>0</v>
      </c>
      <c r="T23" s="35">
        <f t="shared" si="2"/>
        <v>0</v>
      </c>
      <c r="U23" s="35">
        <f t="shared" si="2"/>
        <v>0</v>
      </c>
      <c r="V23" s="35">
        <f t="shared" si="2"/>
        <v>0</v>
      </c>
      <c r="W23" s="36">
        <f t="shared" si="2"/>
        <v>0</v>
      </c>
      <c r="X23" s="36">
        <f t="shared" si="2"/>
        <v>0</v>
      </c>
      <c r="Y23" s="8"/>
    </row>
    <row r="24" spans="1:28" x14ac:dyDescent="0.15">
      <c r="A24" s="99" t="s">
        <v>40</v>
      </c>
      <c r="B24" s="101"/>
      <c r="C24" s="37">
        <v>300</v>
      </c>
      <c r="D24" s="37">
        <v>2850</v>
      </c>
      <c r="E24" s="37">
        <v>2250</v>
      </c>
      <c r="F24" s="37">
        <v>350</v>
      </c>
      <c r="G24" s="37">
        <v>330</v>
      </c>
      <c r="H24" s="37">
        <v>500</v>
      </c>
      <c r="I24" s="37">
        <v>175</v>
      </c>
      <c r="J24" s="37">
        <v>350</v>
      </c>
      <c r="K24" s="37">
        <v>3000</v>
      </c>
      <c r="L24" s="37">
        <v>250</v>
      </c>
      <c r="M24" s="37">
        <v>1050</v>
      </c>
      <c r="N24" s="37">
        <v>200</v>
      </c>
      <c r="O24" s="37">
        <v>700</v>
      </c>
      <c r="P24" s="37">
        <v>600</v>
      </c>
      <c r="Q24" s="37">
        <v>900</v>
      </c>
      <c r="R24" s="37">
        <v>290</v>
      </c>
      <c r="S24" s="37">
        <v>700</v>
      </c>
      <c r="T24" s="37"/>
      <c r="U24" s="37"/>
      <c r="V24" s="37"/>
      <c r="W24" s="38"/>
      <c r="X24" s="38"/>
      <c r="Y24" s="8"/>
    </row>
    <row r="25" spans="1:28" x14ac:dyDescent="0.15">
      <c r="A25" s="40">
        <f>SUM(A19)</f>
        <v>1</v>
      </c>
      <c r="B25" s="41" t="s">
        <v>41</v>
      </c>
      <c r="C25" s="42">
        <f t="shared" ref="C25" si="3">SUM(C20*C24)</f>
        <v>24</v>
      </c>
      <c r="D25" s="42">
        <f t="shared" ref="D25:X25" si="4">SUM(D20*D24)</f>
        <v>37.049999999999997</v>
      </c>
      <c r="E25" s="42">
        <f t="shared" si="4"/>
        <v>15.75</v>
      </c>
      <c r="F25" s="42">
        <f t="shared" si="4"/>
        <v>14</v>
      </c>
      <c r="G25" s="42">
        <f t="shared" si="4"/>
        <v>8.25</v>
      </c>
      <c r="H25" s="42">
        <f t="shared" si="4"/>
        <v>10</v>
      </c>
      <c r="I25" s="42">
        <f t="shared" si="4"/>
        <v>3.5</v>
      </c>
      <c r="J25" s="42">
        <f t="shared" si="4"/>
        <v>17.5</v>
      </c>
      <c r="K25" s="42">
        <f t="shared" si="4"/>
        <v>135</v>
      </c>
      <c r="L25" s="42">
        <f t="shared" si="4"/>
        <v>0.75</v>
      </c>
      <c r="M25" s="42">
        <f t="shared" si="4"/>
        <v>0</v>
      </c>
      <c r="N25" s="42">
        <f t="shared" si="4"/>
        <v>1</v>
      </c>
      <c r="O25" s="42">
        <f t="shared" si="4"/>
        <v>49.000000000000007</v>
      </c>
      <c r="P25" s="42">
        <f t="shared" si="4"/>
        <v>42.000000000000007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0</v>
      </c>
      <c r="Y25" s="43">
        <f>SUM(C25:X25)</f>
        <v>357.8</v>
      </c>
    </row>
    <row r="26" spans="1:28" x14ac:dyDescent="0.15">
      <c r="A26" s="40">
        <f>SUM(A21)</f>
        <v>1</v>
      </c>
      <c r="B26" s="41" t="s">
        <v>41</v>
      </c>
      <c r="C26" s="42">
        <f t="shared" ref="C26:X26" si="5">SUM(C22*C24)</f>
        <v>9</v>
      </c>
      <c r="D26" s="42">
        <f t="shared" si="5"/>
        <v>0</v>
      </c>
      <c r="E26" s="42">
        <f t="shared" si="5"/>
        <v>15.75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35</v>
      </c>
      <c r="J26" s="42">
        <f t="shared" si="5"/>
        <v>0</v>
      </c>
      <c r="K26" s="42">
        <f t="shared" si="5"/>
        <v>0</v>
      </c>
      <c r="L26" s="42">
        <f t="shared" si="5"/>
        <v>0</v>
      </c>
      <c r="M26" s="42">
        <f t="shared" si="5"/>
        <v>31.5</v>
      </c>
      <c r="N26" s="42">
        <f t="shared" si="5"/>
        <v>0</v>
      </c>
      <c r="O26" s="42">
        <f t="shared" si="5"/>
        <v>0</v>
      </c>
      <c r="P26" s="42">
        <f t="shared" si="5"/>
        <v>30</v>
      </c>
      <c r="Q26" s="42">
        <f t="shared" si="5"/>
        <v>1.8</v>
      </c>
      <c r="R26" s="42">
        <f t="shared" si="5"/>
        <v>0</v>
      </c>
      <c r="S26" s="42">
        <f t="shared" si="5"/>
        <v>0</v>
      </c>
      <c r="T26" s="42">
        <f t="shared" si="5"/>
        <v>0</v>
      </c>
      <c r="U26" s="42">
        <f t="shared" si="5"/>
        <v>0</v>
      </c>
      <c r="V26" s="42">
        <f t="shared" si="5"/>
        <v>0</v>
      </c>
      <c r="W26" s="42">
        <f t="shared" si="5"/>
        <v>0</v>
      </c>
      <c r="X26" s="42">
        <f t="shared" si="5"/>
        <v>0</v>
      </c>
      <c r="Y26" s="43">
        <f>SUM(C26:X26)</f>
        <v>123.05</v>
      </c>
    </row>
    <row r="27" spans="1:28" x14ac:dyDescent="0.15">
      <c r="A27" s="108" t="s">
        <v>42</v>
      </c>
      <c r="B27" s="109"/>
      <c r="C27" s="44">
        <f>SUM(C25:C26)</f>
        <v>33</v>
      </c>
      <c r="D27" s="44">
        <f t="shared" ref="D27:X27" si="6">SUM(D25:D26)</f>
        <v>37.049999999999997</v>
      </c>
      <c r="E27" s="44">
        <f t="shared" si="6"/>
        <v>31.5</v>
      </c>
      <c r="F27" s="44">
        <f t="shared" si="6"/>
        <v>14</v>
      </c>
      <c r="G27" s="44">
        <f t="shared" si="6"/>
        <v>8.25</v>
      </c>
      <c r="H27" s="44">
        <f t="shared" si="6"/>
        <v>10</v>
      </c>
      <c r="I27" s="44">
        <f t="shared" si="6"/>
        <v>38.5</v>
      </c>
      <c r="J27" s="44">
        <f t="shared" si="6"/>
        <v>17.5</v>
      </c>
      <c r="K27" s="44">
        <f t="shared" si="6"/>
        <v>135</v>
      </c>
      <c r="L27" s="44">
        <f t="shared" si="6"/>
        <v>0.75</v>
      </c>
      <c r="M27" s="44">
        <f t="shared" si="6"/>
        <v>31.5</v>
      </c>
      <c r="N27" s="44">
        <f t="shared" si="6"/>
        <v>1</v>
      </c>
      <c r="O27" s="44">
        <f t="shared" si="6"/>
        <v>49.000000000000007</v>
      </c>
      <c r="P27" s="44">
        <f t="shared" si="6"/>
        <v>72</v>
      </c>
      <c r="Q27" s="44">
        <f t="shared" si="6"/>
        <v>1.8</v>
      </c>
      <c r="R27" s="44">
        <f t="shared" si="6"/>
        <v>0</v>
      </c>
      <c r="S27" s="44">
        <f t="shared" si="6"/>
        <v>0</v>
      </c>
      <c r="T27" s="44">
        <f t="shared" si="6"/>
        <v>0</v>
      </c>
      <c r="U27" s="44">
        <f t="shared" si="6"/>
        <v>0</v>
      </c>
      <c r="V27" s="44">
        <f t="shared" si="6"/>
        <v>0</v>
      </c>
      <c r="W27" s="44">
        <f t="shared" si="6"/>
        <v>0</v>
      </c>
      <c r="X27" s="44">
        <f t="shared" si="6"/>
        <v>0</v>
      </c>
      <c r="Y27" s="43">
        <f>SUM(C27:X27)</f>
        <v>480.85</v>
      </c>
    </row>
    <row r="28" spans="1:28" x14ac:dyDescent="0.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</row>
    <row r="29" spans="1:28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6"/>
      <c r="Z29" s="48"/>
      <c r="AA29" s="48"/>
      <c r="AB29" s="48"/>
    </row>
    <row r="30" spans="1:28" x14ac:dyDescent="0.15">
      <c r="A30" s="110" t="s">
        <v>43</v>
      </c>
      <c r="B30" s="110"/>
      <c r="C30" s="49"/>
      <c r="H30" s="110" t="s">
        <v>44</v>
      </c>
      <c r="I30" s="110"/>
      <c r="J30" s="110"/>
      <c r="K30" s="110"/>
      <c r="P30" s="110" t="s">
        <v>45</v>
      </c>
      <c r="Q30" s="110"/>
      <c r="R30" s="110"/>
      <c r="S30" s="110"/>
    </row>
    <row r="34" spans="1:25" x14ac:dyDescent="0.15">
      <c r="Q34" s="93" t="s">
        <v>217</v>
      </c>
      <c r="R34" s="93"/>
      <c r="S34" s="93"/>
      <c r="T34" s="93"/>
      <c r="U34" s="93"/>
    </row>
    <row r="35" spans="1:25" x14ac:dyDescent="0.15">
      <c r="B35" s="92" t="s">
        <v>0</v>
      </c>
      <c r="C35" s="92"/>
      <c r="D35" s="92"/>
      <c r="E35" s="92"/>
      <c r="F35" s="92"/>
      <c r="G35" s="92"/>
      <c r="H35" s="92"/>
      <c r="I35" s="92"/>
      <c r="J35" s="92"/>
      <c r="L35" s="2"/>
      <c r="M35" s="93"/>
      <c r="N35" s="93"/>
      <c r="O35" s="93"/>
      <c r="P35" s="93"/>
      <c r="Q35" s="93"/>
      <c r="R35" s="93" t="s">
        <v>110</v>
      </c>
      <c r="S35" s="93"/>
      <c r="T35" s="93"/>
      <c r="U35" s="93"/>
      <c r="V35" s="93"/>
    </row>
    <row r="36" spans="1:25" x14ac:dyDescent="0.15">
      <c r="B36" s="3" t="s">
        <v>3</v>
      </c>
      <c r="C36" s="4">
        <v>1</v>
      </c>
      <c r="D36" s="4">
        <v>1</v>
      </c>
      <c r="E36" s="5"/>
      <c r="F36" s="5"/>
      <c r="G36" s="5"/>
      <c r="H36" s="5"/>
      <c r="I36" s="5"/>
      <c r="J36" s="5"/>
      <c r="P36" s="94" t="s">
        <v>218</v>
      </c>
      <c r="Q36" s="94"/>
      <c r="R36" s="94"/>
      <c r="S36" s="94"/>
      <c r="T36" s="5"/>
      <c r="U36" s="5"/>
      <c r="V36" s="5"/>
    </row>
    <row r="37" spans="1:25" x14ac:dyDescent="0.15">
      <c r="A37" s="95"/>
      <c r="B37" s="96"/>
      <c r="C37" s="99" t="s">
        <v>4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1"/>
      <c r="W37" s="7"/>
      <c r="X37" s="7"/>
      <c r="Y37" s="8"/>
    </row>
    <row r="38" spans="1:25" ht="45" thickBot="1" x14ac:dyDescent="0.2">
      <c r="A38" s="97"/>
      <c r="B38" s="98"/>
      <c r="C38" s="9" t="s">
        <v>5</v>
      </c>
      <c r="D38" s="11" t="s">
        <v>8</v>
      </c>
      <c r="E38" s="11" t="s">
        <v>7</v>
      </c>
      <c r="F38" s="11" t="s">
        <v>12</v>
      </c>
      <c r="G38" s="11" t="s">
        <v>11</v>
      </c>
      <c r="H38" s="11" t="s">
        <v>164</v>
      </c>
      <c r="I38" s="11" t="s">
        <v>231</v>
      </c>
      <c r="J38" s="11" t="s">
        <v>85</v>
      </c>
      <c r="K38" s="11" t="s">
        <v>86</v>
      </c>
      <c r="L38" s="11" t="s">
        <v>20</v>
      </c>
      <c r="M38" s="11" t="s">
        <v>21</v>
      </c>
      <c r="N38" s="11"/>
      <c r="O38" s="11"/>
      <c r="P38" s="11"/>
      <c r="Q38" s="11"/>
      <c r="R38" s="11"/>
      <c r="S38" s="11"/>
      <c r="T38" s="11"/>
      <c r="U38" s="11"/>
      <c r="V38" s="10"/>
      <c r="W38" s="10"/>
      <c r="X38" s="10"/>
      <c r="Y38" s="8"/>
    </row>
    <row r="39" spans="1:25" ht="11.25" customHeight="1" x14ac:dyDescent="0.15">
      <c r="A39" s="102" t="s">
        <v>25</v>
      </c>
      <c r="B39" s="14" t="s">
        <v>66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>
        <v>80</v>
      </c>
      <c r="N39" s="15"/>
      <c r="O39" s="15"/>
      <c r="P39" s="15"/>
      <c r="Q39" s="15"/>
      <c r="R39" s="15"/>
      <c r="S39" s="15"/>
      <c r="T39" s="15"/>
      <c r="U39" s="15"/>
      <c r="V39" s="16"/>
      <c r="W39" s="16"/>
      <c r="X39" s="16"/>
      <c r="Y39" s="8"/>
    </row>
    <row r="40" spans="1:25" x14ac:dyDescent="0.15">
      <c r="A40" s="103"/>
      <c r="B40" s="17" t="s">
        <v>220</v>
      </c>
      <c r="C40" s="18"/>
      <c r="D40" s="18">
        <v>2</v>
      </c>
      <c r="E40" s="18"/>
      <c r="F40" s="18"/>
      <c r="G40" s="18">
        <v>100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8"/>
    </row>
    <row r="41" spans="1:25" x14ac:dyDescent="0.15">
      <c r="A41" s="103"/>
      <c r="B41" s="89" t="s">
        <v>132</v>
      </c>
      <c r="C41" s="18"/>
      <c r="D41" s="18"/>
      <c r="E41" s="18">
        <v>20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8"/>
    </row>
    <row r="42" spans="1:25" ht="11.25" thickBot="1" x14ac:dyDescent="0.2">
      <c r="A42" s="104"/>
      <c r="B42" s="90" t="s">
        <v>5</v>
      </c>
      <c r="C42" s="21">
        <v>80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8"/>
    </row>
    <row r="43" spans="1:25" ht="11.25" customHeight="1" x14ac:dyDescent="0.15">
      <c r="A43" s="102" t="s">
        <v>27</v>
      </c>
      <c r="B43" s="14" t="s">
        <v>58</v>
      </c>
      <c r="C43" s="15"/>
      <c r="D43" s="15">
        <v>3</v>
      </c>
      <c r="E43" s="15"/>
      <c r="F43" s="15">
        <v>40</v>
      </c>
      <c r="G43" s="15"/>
      <c r="H43" s="15">
        <v>20</v>
      </c>
      <c r="I43" s="15">
        <v>20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/>
      <c r="W43" s="16"/>
      <c r="X43" s="16"/>
      <c r="Y43" s="8"/>
    </row>
    <row r="44" spans="1:25" x14ac:dyDescent="0.15">
      <c r="A44" s="103"/>
      <c r="B44" s="17" t="s">
        <v>147</v>
      </c>
      <c r="C44" s="18"/>
      <c r="D44" s="18">
        <v>13</v>
      </c>
      <c r="E44" s="18"/>
      <c r="F44" s="18"/>
      <c r="G44" s="18"/>
      <c r="H44" s="18"/>
      <c r="I44" s="18"/>
      <c r="J44" s="18">
        <v>20</v>
      </c>
      <c r="K44" s="18">
        <v>30</v>
      </c>
      <c r="L44" s="18">
        <v>3</v>
      </c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8"/>
    </row>
    <row r="45" spans="1:25" x14ac:dyDescent="0.15">
      <c r="A45" s="103"/>
      <c r="B45" s="17" t="s">
        <v>187</v>
      </c>
      <c r="C45" s="18">
        <v>70</v>
      </c>
      <c r="D45" s="18"/>
      <c r="E45" s="18">
        <v>20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8"/>
    </row>
    <row r="46" spans="1:25" ht="11.25" thickBot="1" x14ac:dyDescent="0.2">
      <c r="A46" s="104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  <c r="W46" s="22"/>
      <c r="X46" s="22"/>
      <c r="Y46" s="8"/>
    </row>
    <row r="47" spans="1:25" ht="11.25" customHeight="1" x14ac:dyDescent="0.15">
      <c r="A47" s="102" t="s">
        <v>31</v>
      </c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2"/>
      <c r="W47" s="52"/>
      <c r="X47" s="52"/>
      <c r="Y47" s="8"/>
    </row>
    <row r="48" spans="1:25" x14ac:dyDescent="0.15">
      <c r="A48" s="103"/>
      <c r="B48" s="5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54"/>
      <c r="W48" s="54"/>
      <c r="X48" s="54"/>
      <c r="Y48" s="8"/>
    </row>
    <row r="49" spans="1:25" x14ac:dyDescent="0.15">
      <c r="A49" s="103"/>
      <c r="B49" s="5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54"/>
      <c r="W49" s="54"/>
      <c r="X49" s="54"/>
      <c r="Y49" s="8"/>
    </row>
    <row r="50" spans="1:25" ht="11.25" thickBot="1" x14ac:dyDescent="0.2">
      <c r="A50" s="105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57"/>
      <c r="X50" s="57"/>
      <c r="Y50" s="8"/>
    </row>
    <row r="51" spans="1:25" ht="11.25" thickBot="1" x14ac:dyDescent="0.2">
      <c r="A51" s="24">
        <f>SUM(C36)</f>
        <v>1</v>
      </c>
      <c r="B51" s="25" t="s">
        <v>73</v>
      </c>
      <c r="C51" s="26">
        <f>SUM(C39:C42)</f>
        <v>80</v>
      </c>
      <c r="D51" s="26">
        <f t="shared" ref="D51:X51" si="7">SUM(D39:D42)</f>
        <v>2</v>
      </c>
      <c r="E51" s="26">
        <f t="shared" si="7"/>
        <v>20</v>
      </c>
      <c r="F51" s="26">
        <f t="shared" si="7"/>
        <v>0</v>
      </c>
      <c r="G51" s="26">
        <f t="shared" si="7"/>
        <v>100</v>
      </c>
      <c r="H51" s="26">
        <f t="shared" si="7"/>
        <v>0</v>
      </c>
      <c r="I51" s="26">
        <f t="shared" si="7"/>
        <v>0</v>
      </c>
      <c r="J51" s="26">
        <f t="shared" si="7"/>
        <v>0</v>
      </c>
      <c r="K51" s="26">
        <f t="shared" si="7"/>
        <v>0</v>
      </c>
      <c r="L51" s="26">
        <f t="shared" si="7"/>
        <v>0</v>
      </c>
      <c r="M51" s="26">
        <f t="shared" si="7"/>
        <v>80</v>
      </c>
      <c r="N51" s="26">
        <f t="shared" si="7"/>
        <v>0</v>
      </c>
      <c r="O51" s="26">
        <f t="shared" si="7"/>
        <v>0</v>
      </c>
      <c r="P51" s="26">
        <f t="shared" si="7"/>
        <v>0</v>
      </c>
      <c r="Q51" s="26">
        <f t="shared" si="7"/>
        <v>0</v>
      </c>
      <c r="R51" s="26">
        <f t="shared" si="7"/>
        <v>0</v>
      </c>
      <c r="S51" s="26">
        <f t="shared" si="7"/>
        <v>0</v>
      </c>
      <c r="T51" s="26">
        <f t="shared" si="7"/>
        <v>0</v>
      </c>
      <c r="U51" s="26">
        <f t="shared" si="7"/>
        <v>0</v>
      </c>
      <c r="V51" s="26">
        <f t="shared" si="7"/>
        <v>0</v>
      </c>
      <c r="W51" s="26">
        <f t="shared" si="7"/>
        <v>0</v>
      </c>
      <c r="X51" s="26">
        <f t="shared" si="7"/>
        <v>0</v>
      </c>
      <c r="Y51" s="8"/>
    </row>
    <row r="52" spans="1:25" x14ac:dyDescent="0.15">
      <c r="A52" s="27"/>
      <c r="B52" s="28" t="s">
        <v>74</v>
      </c>
      <c r="C52" s="29">
        <f>SUM(A51*C51)/1000</f>
        <v>0.08</v>
      </c>
      <c r="D52" s="29">
        <f>+(A51*D51)/1000</f>
        <v>2E-3</v>
      </c>
      <c r="E52" s="29">
        <f>+(A51*E51)/1000</f>
        <v>0.02</v>
      </c>
      <c r="F52" s="29">
        <f>+(A51*F51)/1000</f>
        <v>0</v>
      </c>
      <c r="G52" s="29">
        <f>+(A51*G51)/1000</f>
        <v>0.1</v>
      </c>
      <c r="H52" s="29">
        <f>+(A51*H51)/1000</f>
        <v>0</v>
      </c>
      <c r="I52" s="29">
        <f>+(A51*I51)/1000</f>
        <v>0</v>
      </c>
      <c r="J52" s="29">
        <f>+(A51*J51)/1000</f>
        <v>0</v>
      </c>
      <c r="K52" s="29">
        <f>+(A51*K51)/1000</f>
        <v>0</v>
      </c>
      <c r="L52" s="29">
        <f>+(A51*L51)/1000</f>
        <v>0</v>
      </c>
      <c r="M52" s="29">
        <f>+(A51*M51)/1000</f>
        <v>0.08</v>
      </c>
      <c r="N52" s="29">
        <f>+(A51*N51)/1000</f>
        <v>0</v>
      </c>
      <c r="O52" s="29">
        <f>+(A51*O51)/1000</f>
        <v>0</v>
      </c>
      <c r="P52" s="29">
        <f>+(A51*P51)/1000</f>
        <v>0</v>
      </c>
      <c r="Q52" s="29">
        <f>+(A51*Q51)/1000</f>
        <v>0</v>
      </c>
      <c r="R52" s="29">
        <f>+(A51*R51)/1000</f>
        <v>0</v>
      </c>
      <c r="S52" s="29">
        <f>+(A51*S51)/1000</f>
        <v>0</v>
      </c>
      <c r="T52" s="29">
        <f>+(A51*T51)/1000</f>
        <v>0</v>
      </c>
      <c r="U52" s="29">
        <f>+(A51*U51)/1000</f>
        <v>0</v>
      </c>
      <c r="V52" s="29">
        <f>+(A51*V51)/1000</f>
        <v>0</v>
      </c>
      <c r="W52" s="29">
        <f>+(A51*W51)/1000</f>
        <v>0</v>
      </c>
      <c r="X52" s="29">
        <f>+(A51*X51)/1000</f>
        <v>0</v>
      </c>
      <c r="Y52" s="8"/>
    </row>
    <row r="53" spans="1:25" x14ac:dyDescent="0.15">
      <c r="A53" s="24">
        <f>SUM(D36)</f>
        <v>1</v>
      </c>
      <c r="B53" s="28" t="s">
        <v>75</v>
      </c>
      <c r="C53" s="30">
        <f>SUM(C43:C46)</f>
        <v>70</v>
      </c>
      <c r="D53" s="30">
        <f t="shared" ref="D53:X53" si="8">SUM(D43:D46)</f>
        <v>16</v>
      </c>
      <c r="E53" s="30">
        <f t="shared" si="8"/>
        <v>20</v>
      </c>
      <c r="F53" s="30">
        <f t="shared" si="8"/>
        <v>40</v>
      </c>
      <c r="G53" s="30">
        <f t="shared" si="8"/>
        <v>0</v>
      </c>
      <c r="H53" s="30">
        <f t="shared" si="8"/>
        <v>20</v>
      </c>
      <c r="I53" s="30">
        <f t="shared" si="8"/>
        <v>20</v>
      </c>
      <c r="J53" s="30">
        <f t="shared" si="8"/>
        <v>20</v>
      </c>
      <c r="K53" s="30">
        <f t="shared" si="8"/>
        <v>30</v>
      </c>
      <c r="L53" s="30">
        <f t="shared" si="8"/>
        <v>3</v>
      </c>
      <c r="M53" s="30">
        <f t="shared" si="8"/>
        <v>0</v>
      </c>
      <c r="N53" s="30">
        <f t="shared" si="8"/>
        <v>0</v>
      </c>
      <c r="O53" s="30">
        <f t="shared" si="8"/>
        <v>0</v>
      </c>
      <c r="P53" s="30">
        <f t="shared" si="8"/>
        <v>0</v>
      </c>
      <c r="Q53" s="30">
        <f t="shared" si="8"/>
        <v>0</v>
      </c>
      <c r="R53" s="30">
        <f t="shared" si="8"/>
        <v>0</v>
      </c>
      <c r="S53" s="30">
        <f t="shared" si="8"/>
        <v>0</v>
      </c>
      <c r="T53" s="30">
        <f t="shared" si="8"/>
        <v>0</v>
      </c>
      <c r="U53" s="30">
        <f t="shared" si="8"/>
        <v>0</v>
      </c>
      <c r="V53" s="30">
        <f t="shared" si="8"/>
        <v>0</v>
      </c>
      <c r="W53" s="30">
        <f t="shared" si="8"/>
        <v>0</v>
      </c>
      <c r="X53" s="30">
        <f t="shared" si="8"/>
        <v>0</v>
      </c>
      <c r="Y53" s="8"/>
    </row>
    <row r="54" spans="1:25" ht="11.25" thickBot="1" x14ac:dyDescent="0.2">
      <c r="A54" s="31"/>
      <c r="B54" s="32" t="s">
        <v>76</v>
      </c>
      <c r="C54" s="33">
        <f>SUM(A53*C53)/1000</f>
        <v>7.0000000000000007E-2</v>
      </c>
      <c r="D54" s="33">
        <f>+(A53*D53)/1000</f>
        <v>1.6E-2</v>
      </c>
      <c r="E54" s="33">
        <f>+(A53*E53)/1000</f>
        <v>0.02</v>
      </c>
      <c r="F54" s="33">
        <f>+(A53*F53)/1000</f>
        <v>0.04</v>
      </c>
      <c r="G54" s="33">
        <f>+(A53*G53)/1000</f>
        <v>0</v>
      </c>
      <c r="H54" s="33">
        <f>+(A53*H53)/1000</f>
        <v>0.02</v>
      </c>
      <c r="I54" s="33">
        <f>+(A53*I53)/1000</f>
        <v>0.02</v>
      </c>
      <c r="J54" s="33">
        <f>+(A53*J53)/1000</f>
        <v>0.02</v>
      </c>
      <c r="K54" s="33">
        <f>+(A53*K53)/1000</f>
        <v>0.03</v>
      </c>
      <c r="L54" s="33">
        <f>+(A53*L53)/1000</f>
        <v>3.0000000000000001E-3</v>
      </c>
      <c r="M54" s="33">
        <f>+(A53*M53)</f>
        <v>0</v>
      </c>
      <c r="N54" s="33">
        <f>+(A53*N53)/1000</f>
        <v>0</v>
      </c>
      <c r="O54" s="33">
        <f>+(A53*O53)/1000</f>
        <v>0</v>
      </c>
      <c r="P54" s="33">
        <f>+(A53*P53)/1000</f>
        <v>0</v>
      </c>
      <c r="Q54" s="33">
        <f>+(A53*Q53)/1000</f>
        <v>0</v>
      </c>
      <c r="R54" s="33">
        <f>+(A53*R53)/1000</f>
        <v>0</v>
      </c>
      <c r="S54" s="33">
        <f>+(A53*S53)/1000</f>
        <v>0</v>
      </c>
      <c r="T54" s="33">
        <f>+(A53*T53)/1000</f>
        <v>0</v>
      </c>
      <c r="U54" s="33">
        <f>+(A53*U53)/1000</f>
        <v>0</v>
      </c>
      <c r="V54" s="34">
        <f>+(A53*V53)/1000</f>
        <v>0</v>
      </c>
      <c r="W54" s="34">
        <f>+(A53*W53)/1000</f>
        <v>0</v>
      </c>
      <c r="X54" s="34">
        <f>+(A53*X53)/1000</f>
        <v>0</v>
      </c>
      <c r="Y54" s="8"/>
    </row>
    <row r="55" spans="1:25" x14ac:dyDescent="0.15">
      <c r="A55" s="106" t="s">
        <v>39</v>
      </c>
      <c r="B55" s="107"/>
      <c r="C55" s="35">
        <f>+C54+C52</f>
        <v>0.15000000000000002</v>
      </c>
      <c r="D55" s="35">
        <f t="shared" ref="D55:X55" si="9">+D54+D52</f>
        <v>1.8000000000000002E-2</v>
      </c>
      <c r="E55" s="35">
        <f t="shared" si="9"/>
        <v>0.04</v>
      </c>
      <c r="F55" s="35">
        <f t="shared" si="9"/>
        <v>0.04</v>
      </c>
      <c r="G55" s="35">
        <f t="shared" si="9"/>
        <v>0.1</v>
      </c>
      <c r="H55" s="35">
        <f t="shared" si="9"/>
        <v>0.02</v>
      </c>
      <c r="I55" s="35">
        <f t="shared" si="9"/>
        <v>0.02</v>
      </c>
      <c r="J55" s="35">
        <f t="shared" si="9"/>
        <v>0.02</v>
      </c>
      <c r="K55" s="35">
        <f t="shared" si="9"/>
        <v>0.03</v>
      </c>
      <c r="L55" s="35">
        <f t="shared" si="9"/>
        <v>3.0000000000000001E-3</v>
      </c>
      <c r="M55" s="35">
        <f t="shared" si="9"/>
        <v>0.08</v>
      </c>
      <c r="N55" s="35">
        <f t="shared" si="9"/>
        <v>0</v>
      </c>
      <c r="O55" s="35">
        <f t="shared" si="9"/>
        <v>0</v>
      </c>
      <c r="P55" s="35">
        <f t="shared" si="9"/>
        <v>0</v>
      </c>
      <c r="Q55" s="35">
        <f t="shared" si="9"/>
        <v>0</v>
      </c>
      <c r="R55" s="35">
        <f t="shared" si="9"/>
        <v>0</v>
      </c>
      <c r="S55" s="35">
        <f t="shared" si="9"/>
        <v>0</v>
      </c>
      <c r="T55" s="35">
        <f t="shared" si="9"/>
        <v>0</v>
      </c>
      <c r="U55" s="35">
        <f t="shared" si="9"/>
        <v>0</v>
      </c>
      <c r="V55" s="36">
        <f t="shared" si="9"/>
        <v>0</v>
      </c>
      <c r="W55" s="36">
        <f t="shared" si="9"/>
        <v>0</v>
      </c>
      <c r="X55" s="36">
        <f t="shared" si="9"/>
        <v>0</v>
      </c>
      <c r="Y55" s="8"/>
    </row>
    <row r="56" spans="1:25" x14ac:dyDescent="0.15">
      <c r="A56" s="99" t="s">
        <v>40</v>
      </c>
      <c r="B56" s="101"/>
      <c r="C56" s="37">
        <v>300</v>
      </c>
      <c r="D56" s="37">
        <v>900</v>
      </c>
      <c r="E56" s="37">
        <v>2250</v>
      </c>
      <c r="F56" s="37">
        <v>350</v>
      </c>
      <c r="G56" s="37">
        <v>175</v>
      </c>
      <c r="H56" s="37">
        <v>1050</v>
      </c>
      <c r="I56" s="37">
        <v>2200</v>
      </c>
      <c r="J56" s="38">
        <v>800</v>
      </c>
      <c r="K56" s="37">
        <v>650</v>
      </c>
      <c r="L56" s="37">
        <v>200</v>
      </c>
      <c r="M56" s="37">
        <v>275</v>
      </c>
      <c r="N56" s="37">
        <v>380</v>
      </c>
      <c r="O56" s="37">
        <v>440</v>
      </c>
      <c r="P56" s="37">
        <v>290</v>
      </c>
      <c r="Q56" s="37">
        <v>150</v>
      </c>
      <c r="R56" s="37">
        <v>450</v>
      </c>
      <c r="S56" s="37"/>
      <c r="T56" s="37"/>
      <c r="U56" s="37"/>
      <c r="V56" s="38"/>
      <c r="W56" s="38"/>
      <c r="X56" s="38"/>
      <c r="Y56" s="8"/>
    </row>
    <row r="57" spans="1:25" x14ac:dyDescent="0.15">
      <c r="A57" s="40">
        <f>SUM(A51)</f>
        <v>1</v>
      </c>
      <c r="B57" s="41" t="s">
        <v>41</v>
      </c>
      <c r="C57" s="42">
        <f>SUM(C52*C56)</f>
        <v>24</v>
      </c>
      <c r="D57" s="42">
        <f>SUM(D52*D56)</f>
        <v>1.8</v>
      </c>
      <c r="E57" s="42">
        <f t="shared" ref="E57:X57" si="10">SUM(E52*E56)</f>
        <v>45</v>
      </c>
      <c r="F57" s="42">
        <f t="shared" si="10"/>
        <v>0</v>
      </c>
      <c r="G57" s="42">
        <f t="shared" si="10"/>
        <v>17.5</v>
      </c>
      <c r="H57" s="42">
        <f t="shared" si="10"/>
        <v>0</v>
      </c>
      <c r="I57" s="42">
        <f t="shared" si="10"/>
        <v>0</v>
      </c>
      <c r="J57" s="42">
        <f t="shared" si="10"/>
        <v>0</v>
      </c>
      <c r="K57" s="42">
        <f t="shared" si="10"/>
        <v>0</v>
      </c>
      <c r="L57" s="42">
        <f t="shared" si="10"/>
        <v>0</v>
      </c>
      <c r="M57" s="42">
        <f t="shared" si="10"/>
        <v>22</v>
      </c>
      <c r="N57" s="42">
        <f t="shared" si="10"/>
        <v>0</v>
      </c>
      <c r="O57" s="42">
        <f t="shared" si="10"/>
        <v>0</v>
      </c>
      <c r="P57" s="42">
        <f t="shared" si="10"/>
        <v>0</v>
      </c>
      <c r="Q57" s="42">
        <f t="shared" si="10"/>
        <v>0</v>
      </c>
      <c r="R57" s="42">
        <f t="shared" si="10"/>
        <v>0</v>
      </c>
      <c r="S57" s="42">
        <f t="shared" si="10"/>
        <v>0</v>
      </c>
      <c r="T57" s="42">
        <f t="shared" si="10"/>
        <v>0</v>
      </c>
      <c r="U57" s="42">
        <f t="shared" si="10"/>
        <v>0</v>
      </c>
      <c r="V57" s="42">
        <f t="shared" si="10"/>
        <v>0</v>
      </c>
      <c r="W57" s="42">
        <f t="shared" si="10"/>
        <v>0</v>
      </c>
      <c r="X57" s="42">
        <f t="shared" si="10"/>
        <v>0</v>
      </c>
      <c r="Y57" s="43">
        <f>SUM(C57:X57)</f>
        <v>110.3</v>
      </c>
    </row>
    <row r="58" spans="1:25" x14ac:dyDescent="0.15">
      <c r="A58" s="40">
        <f>SUM(A53)</f>
        <v>1</v>
      </c>
      <c r="B58" s="41" t="s">
        <v>41</v>
      </c>
      <c r="C58" s="42">
        <f>SUM(C54*C56)</f>
        <v>21.000000000000004</v>
      </c>
      <c r="D58" s="42">
        <f>SUM(D54*D56)</f>
        <v>14.4</v>
      </c>
      <c r="E58" s="42">
        <f t="shared" ref="E58:X58" si="11">SUM(E54*E56)</f>
        <v>45</v>
      </c>
      <c r="F58" s="42">
        <f t="shared" si="11"/>
        <v>14</v>
      </c>
      <c r="G58" s="42">
        <f t="shared" si="11"/>
        <v>0</v>
      </c>
      <c r="H58" s="42">
        <f t="shared" si="11"/>
        <v>21</v>
      </c>
      <c r="I58" s="42">
        <f t="shared" si="11"/>
        <v>44</v>
      </c>
      <c r="J58" s="42">
        <f t="shared" si="11"/>
        <v>16</v>
      </c>
      <c r="K58" s="42">
        <f t="shared" si="11"/>
        <v>19.5</v>
      </c>
      <c r="L58" s="42">
        <f t="shared" si="11"/>
        <v>0.6</v>
      </c>
      <c r="M58" s="42">
        <f t="shared" si="11"/>
        <v>0</v>
      </c>
      <c r="N58" s="42">
        <f t="shared" si="11"/>
        <v>0</v>
      </c>
      <c r="O58" s="42">
        <f t="shared" si="11"/>
        <v>0</v>
      </c>
      <c r="P58" s="42">
        <f t="shared" si="11"/>
        <v>0</v>
      </c>
      <c r="Q58" s="42">
        <f t="shared" si="11"/>
        <v>0</v>
      </c>
      <c r="R58" s="42">
        <f t="shared" si="11"/>
        <v>0</v>
      </c>
      <c r="S58" s="42">
        <f t="shared" si="11"/>
        <v>0</v>
      </c>
      <c r="T58" s="42">
        <f t="shared" si="11"/>
        <v>0</v>
      </c>
      <c r="U58" s="42">
        <f t="shared" si="11"/>
        <v>0</v>
      </c>
      <c r="V58" s="42">
        <f t="shared" si="11"/>
        <v>0</v>
      </c>
      <c r="W58" s="42">
        <f t="shared" si="11"/>
        <v>0</v>
      </c>
      <c r="X58" s="42">
        <f t="shared" si="11"/>
        <v>0</v>
      </c>
      <c r="Y58" s="43">
        <f>SUM(C58:X58)</f>
        <v>195.5</v>
      </c>
    </row>
    <row r="59" spans="1:25" x14ac:dyDescent="0.15">
      <c r="A59" s="108" t="s">
        <v>42</v>
      </c>
      <c r="B59" s="109"/>
      <c r="C59" s="44">
        <f>SUM(C57:C58)</f>
        <v>45</v>
      </c>
      <c r="D59" s="44">
        <f t="shared" ref="D59:X59" si="12">SUM(D57:D58)</f>
        <v>16.2</v>
      </c>
      <c r="E59" s="44">
        <f t="shared" si="12"/>
        <v>90</v>
      </c>
      <c r="F59" s="44">
        <f t="shared" si="12"/>
        <v>14</v>
      </c>
      <c r="G59" s="44">
        <f t="shared" si="12"/>
        <v>17.5</v>
      </c>
      <c r="H59" s="44">
        <f t="shared" si="12"/>
        <v>21</v>
      </c>
      <c r="I59" s="44">
        <f t="shared" si="12"/>
        <v>44</v>
      </c>
      <c r="J59" s="44">
        <f t="shared" si="12"/>
        <v>16</v>
      </c>
      <c r="K59" s="44">
        <f t="shared" si="12"/>
        <v>19.5</v>
      </c>
      <c r="L59" s="44">
        <f t="shared" si="12"/>
        <v>0.6</v>
      </c>
      <c r="M59" s="44">
        <f t="shared" si="12"/>
        <v>22</v>
      </c>
      <c r="N59" s="44">
        <f t="shared" si="12"/>
        <v>0</v>
      </c>
      <c r="O59" s="44">
        <f t="shared" si="12"/>
        <v>0</v>
      </c>
      <c r="P59" s="44">
        <f t="shared" si="12"/>
        <v>0</v>
      </c>
      <c r="Q59" s="44">
        <f t="shared" si="12"/>
        <v>0</v>
      </c>
      <c r="R59" s="44">
        <f t="shared" si="12"/>
        <v>0</v>
      </c>
      <c r="S59" s="44">
        <f t="shared" si="12"/>
        <v>0</v>
      </c>
      <c r="T59" s="44">
        <f t="shared" si="12"/>
        <v>0</v>
      </c>
      <c r="U59" s="44">
        <f t="shared" si="12"/>
        <v>0</v>
      </c>
      <c r="V59" s="44">
        <f t="shared" si="12"/>
        <v>0</v>
      </c>
      <c r="W59" s="44">
        <f t="shared" si="12"/>
        <v>0</v>
      </c>
      <c r="X59" s="44">
        <f t="shared" si="12"/>
        <v>0</v>
      </c>
      <c r="Y59" s="43">
        <f>SUM(C59:X59)</f>
        <v>305.8</v>
      </c>
    </row>
    <row r="60" spans="1:25" x14ac:dyDescent="0.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6"/>
    </row>
    <row r="61" spans="1:25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6"/>
    </row>
    <row r="62" spans="1:25" x14ac:dyDescent="0.15">
      <c r="A62" s="110" t="s">
        <v>43</v>
      </c>
      <c r="B62" s="110"/>
      <c r="C62" s="49"/>
      <c r="H62" s="110" t="s">
        <v>44</v>
      </c>
      <c r="I62" s="110"/>
      <c r="J62" s="110"/>
      <c r="K62" s="110"/>
      <c r="P62" s="110" t="s">
        <v>45</v>
      </c>
      <c r="Q62" s="110"/>
      <c r="R62" s="110"/>
      <c r="S62" s="110"/>
    </row>
  </sheetData>
  <mergeCells count="31">
    <mergeCell ref="B3:J3"/>
    <mergeCell ref="M3:Q3"/>
    <mergeCell ref="R3:V3"/>
    <mergeCell ref="P4:S4"/>
    <mergeCell ref="A5:B6"/>
    <mergeCell ref="C5:V5"/>
    <mergeCell ref="A30:B30"/>
    <mergeCell ref="H30:K30"/>
    <mergeCell ref="P30:S30"/>
    <mergeCell ref="A7:A10"/>
    <mergeCell ref="A11:A14"/>
    <mergeCell ref="A15:A18"/>
    <mergeCell ref="A23:B23"/>
    <mergeCell ref="A24:B24"/>
    <mergeCell ref="A27:B27"/>
    <mergeCell ref="Q34:U34"/>
    <mergeCell ref="A59:B59"/>
    <mergeCell ref="A62:B62"/>
    <mergeCell ref="H62:K62"/>
    <mergeCell ref="P62:S62"/>
    <mergeCell ref="A39:A42"/>
    <mergeCell ref="A43:A46"/>
    <mergeCell ref="A47:A50"/>
    <mergeCell ref="A55:B55"/>
    <mergeCell ref="A56:B56"/>
    <mergeCell ref="B35:J35"/>
    <mergeCell ref="M35:Q35"/>
    <mergeCell ref="R35:V35"/>
    <mergeCell ref="P36:S36"/>
    <mergeCell ref="A37:B38"/>
    <mergeCell ref="C37:V3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workbookViewId="0">
      <selection activeCell="AA7" sqref="AA7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4.710937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92" t="s">
        <v>0</v>
      </c>
      <c r="C1" s="92"/>
      <c r="D1" s="92"/>
      <c r="E1" s="92"/>
      <c r="F1" s="92"/>
      <c r="G1" s="92"/>
      <c r="H1" s="92"/>
      <c r="I1" s="92"/>
      <c r="J1" s="92"/>
      <c r="L1" s="2"/>
      <c r="M1" s="93" t="s">
        <v>217</v>
      </c>
      <c r="N1" s="93"/>
      <c r="O1" s="93"/>
      <c r="P1" s="93"/>
      <c r="Q1" s="93"/>
      <c r="R1" s="93" t="s">
        <v>2</v>
      </c>
      <c r="S1" s="93"/>
      <c r="T1" s="93"/>
      <c r="U1" s="93"/>
      <c r="V1" s="93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94">
        <v>44902</v>
      </c>
      <c r="Q2" s="94"/>
      <c r="R2" s="94"/>
      <c r="S2" s="94"/>
      <c r="T2" s="5"/>
      <c r="U2" s="5"/>
      <c r="V2" s="5"/>
    </row>
    <row r="3" spans="1:25" x14ac:dyDescent="0.15">
      <c r="A3" s="95"/>
      <c r="B3" s="96"/>
      <c r="C3" s="99" t="s">
        <v>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7"/>
      <c r="X3" s="7"/>
      <c r="Y3" s="8"/>
    </row>
    <row r="4" spans="1:25" ht="45" thickBot="1" x14ac:dyDescent="0.2">
      <c r="A4" s="97"/>
      <c r="B4" s="98"/>
      <c r="C4" s="9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1" t="s">
        <v>51</v>
      </c>
      <c r="I4" s="12" t="s">
        <v>49</v>
      </c>
      <c r="J4" s="11" t="s">
        <v>12</v>
      </c>
      <c r="K4" s="11" t="s">
        <v>11</v>
      </c>
      <c r="L4" s="11" t="s">
        <v>171</v>
      </c>
      <c r="M4" s="11" t="s">
        <v>48</v>
      </c>
      <c r="N4" s="12"/>
      <c r="O4" s="11" t="s">
        <v>65</v>
      </c>
      <c r="P4" s="11" t="s">
        <v>19</v>
      </c>
      <c r="Q4" s="11" t="s">
        <v>20</v>
      </c>
      <c r="R4" s="11" t="s">
        <v>23</v>
      </c>
      <c r="S4" s="12" t="s">
        <v>21</v>
      </c>
      <c r="T4" s="13" t="s">
        <v>162</v>
      </c>
      <c r="U4" s="12"/>
      <c r="V4" s="13"/>
      <c r="W4" s="10"/>
      <c r="X4" s="10"/>
      <c r="Y4" s="8"/>
    </row>
    <row r="5" spans="1:25" x14ac:dyDescent="0.15">
      <c r="A5" s="102" t="s">
        <v>25</v>
      </c>
      <c r="B5" s="14" t="s">
        <v>66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>
        <v>70</v>
      </c>
      <c r="T5" s="16">
        <v>70</v>
      </c>
      <c r="U5" s="15"/>
      <c r="V5" s="16"/>
      <c r="W5" s="16"/>
      <c r="X5" s="16"/>
      <c r="Y5" s="8"/>
    </row>
    <row r="6" spans="1:25" x14ac:dyDescent="0.15">
      <c r="A6" s="103"/>
      <c r="B6" s="17" t="s">
        <v>221</v>
      </c>
      <c r="C6" s="18"/>
      <c r="D6" s="18">
        <v>5</v>
      </c>
      <c r="E6" s="18"/>
      <c r="F6" s="18"/>
      <c r="G6" s="18">
        <v>1</v>
      </c>
      <c r="H6" s="18">
        <v>20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18"/>
      <c r="V6" s="19"/>
      <c r="W6" s="19"/>
      <c r="X6" s="19"/>
      <c r="Y6" s="8"/>
    </row>
    <row r="7" spans="1:25" x14ac:dyDescent="0.15">
      <c r="A7" s="103"/>
      <c r="B7" s="17" t="s">
        <v>7</v>
      </c>
      <c r="C7" s="18"/>
      <c r="D7" s="18"/>
      <c r="E7" s="18">
        <v>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  <c r="U7" s="18"/>
      <c r="V7" s="19"/>
      <c r="W7" s="19"/>
      <c r="X7" s="19"/>
      <c r="Y7" s="8"/>
    </row>
    <row r="8" spans="1:25" ht="11.25" thickBot="1" x14ac:dyDescent="0.2">
      <c r="A8" s="104"/>
      <c r="B8" s="20" t="s">
        <v>5</v>
      </c>
      <c r="C8" s="21">
        <v>40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1"/>
      <c r="V8" s="22"/>
      <c r="W8" s="22"/>
      <c r="X8" s="22"/>
      <c r="Y8" s="8"/>
    </row>
    <row r="9" spans="1:25" ht="11.25" thickBot="1" x14ac:dyDescent="0.2">
      <c r="A9" s="102" t="s">
        <v>27</v>
      </c>
      <c r="B9" s="14" t="s">
        <v>223</v>
      </c>
      <c r="C9" s="15"/>
      <c r="D9" s="15"/>
      <c r="E9" s="15"/>
      <c r="F9" s="15"/>
      <c r="G9" s="15"/>
      <c r="H9" s="15"/>
      <c r="I9" s="15"/>
      <c r="J9" s="15">
        <v>50</v>
      </c>
      <c r="K9" s="15"/>
      <c r="L9" s="130"/>
      <c r="M9" s="15"/>
      <c r="N9" s="15"/>
      <c r="O9" s="15"/>
      <c r="P9" s="15"/>
      <c r="Q9" s="15"/>
      <c r="R9" s="15"/>
      <c r="S9" s="15"/>
      <c r="T9" s="16"/>
      <c r="U9" s="15"/>
      <c r="V9" s="16"/>
      <c r="W9" s="16"/>
      <c r="X9" s="16"/>
      <c r="Y9" s="8" t="s">
        <v>232</v>
      </c>
    </row>
    <row r="10" spans="1:25" x14ac:dyDescent="0.15">
      <c r="A10" s="103"/>
      <c r="B10" s="14" t="s">
        <v>222</v>
      </c>
      <c r="C10" s="18"/>
      <c r="D10" s="18">
        <v>8</v>
      </c>
      <c r="E10" s="18"/>
      <c r="F10" s="18"/>
      <c r="G10" s="18"/>
      <c r="H10" s="18"/>
      <c r="I10" s="18">
        <v>40</v>
      </c>
      <c r="J10" s="18"/>
      <c r="K10" s="18">
        <v>170</v>
      </c>
      <c r="L10" s="18"/>
      <c r="M10" s="18"/>
      <c r="N10" s="18"/>
      <c r="O10" s="18"/>
      <c r="P10" s="18"/>
      <c r="Q10" s="18">
        <v>5</v>
      </c>
      <c r="R10" s="18">
        <v>3</v>
      </c>
      <c r="S10" s="18"/>
      <c r="T10" s="19"/>
      <c r="U10" s="18"/>
      <c r="V10" s="19"/>
      <c r="W10" s="19"/>
      <c r="X10" s="19"/>
      <c r="Y10" s="8"/>
    </row>
    <row r="11" spans="1:25" ht="11.25" thickBot="1" x14ac:dyDescent="0.2">
      <c r="A11" s="103"/>
      <c r="B11" s="20" t="s">
        <v>180</v>
      </c>
      <c r="C11" s="18">
        <v>40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  <c r="X11" s="19"/>
      <c r="Y11" s="8"/>
    </row>
    <row r="12" spans="1:25" ht="11.25" thickBot="1" x14ac:dyDescent="0.2">
      <c r="A12" s="104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8"/>
    </row>
    <row r="13" spans="1:25" x14ac:dyDescent="0.15">
      <c r="A13" s="102" t="s">
        <v>31</v>
      </c>
      <c r="B13" s="14" t="s">
        <v>19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v>30</v>
      </c>
      <c r="Q13" s="15"/>
      <c r="R13" s="15"/>
      <c r="S13" s="15"/>
      <c r="T13" s="15"/>
      <c r="U13" s="15"/>
      <c r="V13" s="16"/>
      <c r="W13" s="16"/>
      <c r="X13" s="16"/>
      <c r="Y13" s="8"/>
    </row>
    <row r="14" spans="1:25" x14ac:dyDescent="0.15">
      <c r="A14" s="103"/>
      <c r="B14" s="17" t="s">
        <v>59</v>
      </c>
      <c r="C14" s="18"/>
      <c r="D14" s="18"/>
      <c r="E14" s="18"/>
      <c r="F14" s="18">
        <v>13</v>
      </c>
      <c r="G14" s="18"/>
      <c r="H14" s="18"/>
      <c r="I14" s="18"/>
      <c r="J14" s="18"/>
      <c r="K14" s="18"/>
      <c r="L14" s="18"/>
      <c r="M14" s="18">
        <v>50</v>
      </c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8"/>
    </row>
    <row r="15" spans="1:25" x14ac:dyDescent="0.15">
      <c r="A15" s="103"/>
      <c r="B15" s="17" t="s">
        <v>224</v>
      </c>
      <c r="C15" s="18">
        <v>30</v>
      </c>
      <c r="D15" s="18"/>
      <c r="E15" s="18">
        <v>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ht="11.25" thickBot="1" x14ac:dyDescent="0.2">
      <c r="A16" s="105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8"/>
    </row>
    <row r="17" spans="1:25" ht="11.25" thickBot="1" x14ac:dyDescent="0.2">
      <c r="A17" s="24">
        <f>SUM(C2)</f>
        <v>1</v>
      </c>
      <c r="B17" s="25" t="s">
        <v>35</v>
      </c>
      <c r="C17" s="26">
        <f t="shared" ref="C17:X17" si="0">SUM(C5:C12)</f>
        <v>80</v>
      </c>
      <c r="D17" s="26">
        <f t="shared" si="0"/>
        <v>13</v>
      </c>
      <c r="E17" s="26">
        <f t="shared" si="0"/>
        <v>7</v>
      </c>
      <c r="F17" s="26">
        <f t="shared" si="0"/>
        <v>0</v>
      </c>
      <c r="G17" s="26">
        <f t="shared" si="0"/>
        <v>1</v>
      </c>
      <c r="H17" s="26">
        <f t="shared" si="0"/>
        <v>20</v>
      </c>
      <c r="I17" s="26">
        <f t="shared" si="0"/>
        <v>40</v>
      </c>
      <c r="J17" s="26">
        <f t="shared" si="0"/>
        <v>50</v>
      </c>
      <c r="K17" s="26">
        <f t="shared" si="0"/>
        <v>170</v>
      </c>
      <c r="L17" s="2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26">
        <f t="shared" si="0"/>
        <v>0</v>
      </c>
      <c r="Q17" s="26">
        <f t="shared" si="0"/>
        <v>5</v>
      </c>
      <c r="R17" s="26">
        <f t="shared" si="0"/>
        <v>3</v>
      </c>
      <c r="S17" s="26">
        <f t="shared" si="0"/>
        <v>70</v>
      </c>
      <c r="T17" s="26">
        <f t="shared" si="0"/>
        <v>70</v>
      </c>
      <c r="U17" s="26">
        <f t="shared" si="0"/>
        <v>0</v>
      </c>
      <c r="V17" s="26">
        <f t="shared" si="0"/>
        <v>0</v>
      </c>
      <c r="W17" s="26">
        <f t="shared" si="0"/>
        <v>0</v>
      </c>
      <c r="X17" s="26">
        <f t="shared" si="0"/>
        <v>0</v>
      </c>
      <c r="Y17" s="8"/>
    </row>
    <row r="18" spans="1:25" x14ac:dyDescent="0.15">
      <c r="A18" s="27"/>
      <c r="B18" s="28" t="s">
        <v>36</v>
      </c>
      <c r="C18" s="29">
        <f>SUM(A17*C17)/1000</f>
        <v>0.08</v>
      </c>
      <c r="D18" s="29">
        <f>+(A17*D17)/1000</f>
        <v>1.2999999999999999E-2</v>
      </c>
      <c r="E18" s="29">
        <f>+(A17*E17)/1000</f>
        <v>7.0000000000000001E-3</v>
      </c>
      <c r="F18" s="29">
        <f>+(A17*F17)/1000</f>
        <v>0</v>
      </c>
      <c r="G18" s="29">
        <f>+(A17*G17)</f>
        <v>1</v>
      </c>
      <c r="H18" s="29">
        <f>+(A17*H17)/1000</f>
        <v>0.02</v>
      </c>
      <c r="I18" s="29">
        <f>+(A17*I17)/1000</f>
        <v>0.04</v>
      </c>
      <c r="J18" s="29">
        <f>+(A17*J17)/1000</f>
        <v>0.05</v>
      </c>
      <c r="K18" s="29">
        <f>+(A17*K17)/1000</f>
        <v>0.17</v>
      </c>
      <c r="L18" s="29">
        <f>+(A17*L17)/1000</f>
        <v>0</v>
      </c>
      <c r="M18" s="29">
        <f>+(A17*M17)/1000</f>
        <v>0</v>
      </c>
      <c r="N18" s="29">
        <f>+(A17*N17)/1000</f>
        <v>0</v>
      </c>
      <c r="O18" s="29">
        <f>+(A17*O17)/1000</f>
        <v>0</v>
      </c>
      <c r="P18" s="29">
        <f>+(A17*P17)/1000</f>
        <v>0</v>
      </c>
      <c r="Q18" s="29">
        <f>+(A17*Q17)/1000</f>
        <v>5.0000000000000001E-3</v>
      </c>
      <c r="R18" s="29">
        <f>+(A17*R17)/1000</f>
        <v>3.0000000000000001E-3</v>
      </c>
      <c r="S18" s="29">
        <f>+(A17*S17)/1000</f>
        <v>7.0000000000000007E-2</v>
      </c>
      <c r="T18" s="29">
        <f>+(A17*T17)/1000</f>
        <v>7.0000000000000007E-2</v>
      </c>
      <c r="U18" s="29">
        <f>+(A17*U17)/1000</f>
        <v>0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8"/>
    </row>
    <row r="19" spans="1:25" x14ac:dyDescent="0.15">
      <c r="A19" s="24">
        <f>SUM(D2)</f>
        <v>1</v>
      </c>
      <c r="B19" s="28" t="s">
        <v>37</v>
      </c>
      <c r="C19" s="30">
        <f t="shared" ref="C19:X19" si="1">SUM(C13:C16)</f>
        <v>30</v>
      </c>
      <c r="D19" s="30">
        <f t="shared" si="1"/>
        <v>0</v>
      </c>
      <c r="E19" s="30">
        <f t="shared" si="1"/>
        <v>7</v>
      </c>
      <c r="F19" s="30">
        <f t="shared" si="1"/>
        <v>13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50</v>
      </c>
      <c r="N19" s="30">
        <f t="shared" si="1"/>
        <v>0</v>
      </c>
      <c r="O19" s="30">
        <f t="shared" si="1"/>
        <v>0</v>
      </c>
      <c r="P19" s="30">
        <f t="shared" si="1"/>
        <v>30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8"/>
    </row>
    <row r="20" spans="1:25" ht="11.25" thickBot="1" x14ac:dyDescent="0.2">
      <c r="A20" s="31"/>
      <c r="B20" s="32" t="s">
        <v>38</v>
      </c>
      <c r="C20" s="33">
        <f>SUM(A19*C19)/1000</f>
        <v>0.03</v>
      </c>
      <c r="D20" s="33">
        <f>+(A19*D19)/1000</f>
        <v>0</v>
      </c>
      <c r="E20" s="33">
        <f>+(A19*E19)/1000</f>
        <v>7.0000000000000001E-3</v>
      </c>
      <c r="F20" s="33">
        <f>+(A19*F19)/1000</f>
        <v>1.2999999999999999E-2</v>
      </c>
      <c r="G20" s="33">
        <f>+(A19*G19)</f>
        <v>0</v>
      </c>
      <c r="H20" s="33">
        <f>+(A19*H19)/1000</f>
        <v>0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</v>
      </c>
      <c r="M20" s="33">
        <f>+(A19*M19)/1000</f>
        <v>0.05</v>
      </c>
      <c r="N20" s="33">
        <f>+(A19*N19)/1000</f>
        <v>0</v>
      </c>
      <c r="O20" s="33">
        <f>+(A19*O19)/1000</f>
        <v>0</v>
      </c>
      <c r="P20" s="33">
        <f>+(A19*P19)/1000</f>
        <v>0.03</v>
      </c>
      <c r="Q20" s="33">
        <f>+(A19*Q19)/1000</f>
        <v>0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4">
        <f>+(A19*W19)/1000</f>
        <v>0</v>
      </c>
      <c r="X20" s="34">
        <f>+(A19*X19)/1000</f>
        <v>0</v>
      </c>
      <c r="Y20" s="8"/>
    </row>
    <row r="21" spans="1:25" x14ac:dyDescent="0.15">
      <c r="A21" s="106" t="s">
        <v>39</v>
      </c>
      <c r="B21" s="107"/>
      <c r="C21" s="35">
        <f t="shared" ref="C21:X21" si="2">+C20+C18</f>
        <v>0.11</v>
      </c>
      <c r="D21" s="35">
        <f t="shared" si="2"/>
        <v>1.2999999999999999E-2</v>
      </c>
      <c r="E21" s="35">
        <f t="shared" si="2"/>
        <v>1.4E-2</v>
      </c>
      <c r="F21" s="35">
        <f t="shared" si="2"/>
        <v>1.2999999999999999E-2</v>
      </c>
      <c r="G21" s="35">
        <f t="shared" si="2"/>
        <v>1</v>
      </c>
      <c r="H21" s="35">
        <f t="shared" si="2"/>
        <v>0.02</v>
      </c>
      <c r="I21" s="35">
        <f t="shared" si="2"/>
        <v>0.04</v>
      </c>
      <c r="J21" s="35">
        <f t="shared" si="2"/>
        <v>0.05</v>
      </c>
      <c r="K21" s="35">
        <f t="shared" si="2"/>
        <v>0.17</v>
      </c>
      <c r="L21" s="35">
        <f t="shared" si="2"/>
        <v>0</v>
      </c>
      <c r="M21" s="35">
        <f t="shared" si="2"/>
        <v>0.05</v>
      </c>
      <c r="N21" s="35">
        <f t="shared" si="2"/>
        <v>0</v>
      </c>
      <c r="O21" s="35">
        <f t="shared" si="2"/>
        <v>0</v>
      </c>
      <c r="P21" s="35">
        <f t="shared" si="2"/>
        <v>0.03</v>
      </c>
      <c r="Q21" s="35">
        <f t="shared" si="2"/>
        <v>5.0000000000000001E-3</v>
      </c>
      <c r="R21" s="35">
        <f t="shared" si="2"/>
        <v>3.0000000000000001E-3</v>
      </c>
      <c r="S21" s="35">
        <f t="shared" si="2"/>
        <v>7.0000000000000007E-2</v>
      </c>
      <c r="T21" s="35">
        <f t="shared" si="2"/>
        <v>7.0000000000000007E-2</v>
      </c>
      <c r="U21" s="35">
        <f t="shared" si="2"/>
        <v>0</v>
      </c>
      <c r="V21" s="35">
        <f t="shared" si="2"/>
        <v>0</v>
      </c>
      <c r="W21" s="36">
        <f t="shared" si="2"/>
        <v>0</v>
      </c>
      <c r="X21" s="36">
        <f t="shared" si="2"/>
        <v>0</v>
      </c>
      <c r="Y21" s="8"/>
    </row>
    <row r="22" spans="1:25" x14ac:dyDescent="0.15">
      <c r="A22" s="99" t="s">
        <v>40</v>
      </c>
      <c r="B22" s="101"/>
      <c r="C22" s="37">
        <v>300</v>
      </c>
      <c r="D22" s="37">
        <v>2850</v>
      </c>
      <c r="E22" s="37">
        <v>2250</v>
      </c>
      <c r="F22" s="37">
        <v>900</v>
      </c>
      <c r="G22" s="37">
        <v>75</v>
      </c>
      <c r="H22" s="37">
        <v>440</v>
      </c>
      <c r="I22" s="37">
        <v>3000</v>
      </c>
      <c r="J22" s="37">
        <v>350</v>
      </c>
      <c r="K22" s="37">
        <v>175</v>
      </c>
      <c r="L22" s="37">
        <v>350</v>
      </c>
      <c r="M22" s="37">
        <v>900</v>
      </c>
      <c r="N22" s="37">
        <v>435</v>
      </c>
      <c r="O22" s="37">
        <v>1200</v>
      </c>
      <c r="P22" s="37">
        <v>340</v>
      </c>
      <c r="Q22" s="37">
        <v>200</v>
      </c>
      <c r="R22" s="37">
        <v>250</v>
      </c>
      <c r="S22" s="37">
        <v>275</v>
      </c>
      <c r="T22" s="37">
        <v>700</v>
      </c>
      <c r="U22" s="38">
        <v>275</v>
      </c>
      <c r="V22" s="37">
        <v>440</v>
      </c>
      <c r="W22" s="38">
        <v>450</v>
      </c>
      <c r="X22" s="38"/>
      <c r="Y22" s="8"/>
    </row>
    <row r="23" spans="1:25" x14ac:dyDescent="0.15">
      <c r="A23" s="40">
        <f>SUM(A17)</f>
        <v>1</v>
      </c>
      <c r="B23" s="41" t="s">
        <v>41</v>
      </c>
      <c r="C23" s="42">
        <f t="shared" ref="C23" si="3">SUM(C18*C22)</f>
        <v>24</v>
      </c>
      <c r="D23" s="42">
        <f t="shared" ref="D23:X23" si="4">SUM(D18*D22)</f>
        <v>37.049999999999997</v>
      </c>
      <c r="E23" s="42">
        <f t="shared" si="4"/>
        <v>15.75</v>
      </c>
      <c r="F23" s="42">
        <f t="shared" si="4"/>
        <v>0</v>
      </c>
      <c r="G23" s="42">
        <f t="shared" si="4"/>
        <v>75</v>
      </c>
      <c r="H23" s="42">
        <f t="shared" si="4"/>
        <v>8.8000000000000007</v>
      </c>
      <c r="I23" s="42">
        <f t="shared" si="4"/>
        <v>120</v>
      </c>
      <c r="J23" s="42">
        <f t="shared" si="4"/>
        <v>17.5</v>
      </c>
      <c r="K23" s="42">
        <f t="shared" si="4"/>
        <v>29.750000000000004</v>
      </c>
      <c r="L23" s="42">
        <f t="shared" si="4"/>
        <v>0</v>
      </c>
      <c r="M23" s="42">
        <f t="shared" si="4"/>
        <v>0</v>
      </c>
      <c r="N23" s="42">
        <f t="shared" si="4"/>
        <v>0</v>
      </c>
      <c r="O23" s="42">
        <f t="shared" si="4"/>
        <v>0</v>
      </c>
      <c r="P23" s="42">
        <f t="shared" si="4"/>
        <v>0</v>
      </c>
      <c r="Q23" s="42">
        <f t="shared" si="4"/>
        <v>1</v>
      </c>
      <c r="R23" s="42">
        <f t="shared" si="4"/>
        <v>0.75</v>
      </c>
      <c r="S23" s="42">
        <f t="shared" si="4"/>
        <v>19.250000000000004</v>
      </c>
      <c r="T23" s="42">
        <f t="shared" si="4"/>
        <v>49.000000000000007</v>
      </c>
      <c r="U23" s="42">
        <f t="shared" si="4"/>
        <v>0</v>
      </c>
      <c r="V23" s="42">
        <f t="shared" si="4"/>
        <v>0</v>
      </c>
      <c r="W23" s="42">
        <f t="shared" si="4"/>
        <v>0</v>
      </c>
      <c r="X23" s="42">
        <f t="shared" si="4"/>
        <v>0</v>
      </c>
      <c r="Y23" s="43">
        <f>SUM(C23:X23)</f>
        <v>397.85</v>
      </c>
    </row>
    <row r="24" spans="1:25" x14ac:dyDescent="0.15">
      <c r="A24" s="40">
        <f>SUM(A19)</f>
        <v>1</v>
      </c>
      <c r="B24" s="41" t="s">
        <v>41</v>
      </c>
      <c r="C24" s="42">
        <f t="shared" ref="C24:X24" si="5">SUM(C20*C22)</f>
        <v>9</v>
      </c>
      <c r="D24" s="42">
        <f t="shared" si="5"/>
        <v>0</v>
      </c>
      <c r="E24" s="42">
        <f t="shared" si="5"/>
        <v>15.75</v>
      </c>
      <c r="F24" s="42">
        <f t="shared" si="5"/>
        <v>11.7</v>
      </c>
      <c r="G24" s="42">
        <f t="shared" si="5"/>
        <v>0</v>
      </c>
      <c r="H24" s="42">
        <f t="shared" si="5"/>
        <v>0</v>
      </c>
      <c r="I24" s="42">
        <f t="shared" si="5"/>
        <v>0</v>
      </c>
      <c r="J24" s="42">
        <f t="shared" si="5"/>
        <v>0</v>
      </c>
      <c r="K24" s="42">
        <f t="shared" si="5"/>
        <v>0</v>
      </c>
      <c r="L24" s="42">
        <f t="shared" si="5"/>
        <v>0</v>
      </c>
      <c r="M24" s="42">
        <f t="shared" si="5"/>
        <v>45</v>
      </c>
      <c r="N24" s="42">
        <f t="shared" si="5"/>
        <v>0</v>
      </c>
      <c r="O24" s="42">
        <f t="shared" si="5"/>
        <v>0</v>
      </c>
      <c r="P24" s="42">
        <f t="shared" si="5"/>
        <v>10.199999999999999</v>
      </c>
      <c r="Q24" s="42">
        <f t="shared" si="5"/>
        <v>0</v>
      </c>
      <c r="R24" s="42">
        <f t="shared" si="5"/>
        <v>0</v>
      </c>
      <c r="S24" s="42">
        <f t="shared" si="5"/>
        <v>0</v>
      </c>
      <c r="T24" s="42">
        <f t="shared" si="5"/>
        <v>0</v>
      </c>
      <c r="U24" s="42">
        <f t="shared" si="5"/>
        <v>0</v>
      </c>
      <c r="V24" s="42">
        <f t="shared" si="5"/>
        <v>0</v>
      </c>
      <c r="W24" s="42">
        <f t="shared" si="5"/>
        <v>0</v>
      </c>
      <c r="X24" s="42">
        <f t="shared" si="5"/>
        <v>0</v>
      </c>
      <c r="Y24" s="43">
        <f>SUM(C24:X24)</f>
        <v>91.65</v>
      </c>
    </row>
    <row r="25" spans="1:25" x14ac:dyDescent="0.15">
      <c r="A25" s="108" t="s">
        <v>42</v>
      </c>
      <c r="B25" s="109"/>
      <c r="C25" s="44">
        <f>SUM(C23:C24)</f>
        <v>33</v>
      </c>
      <c r="D25" s="44">
        <f t="shared" ref="D25:X25" si="6">SUM(D23:D24)</f>
        <v>37.049999999999997</v>
      </c>
      <c r="E25" s="44">
        <f t="shared" si="6"/>
        <v>31.5</v>
      </c>
      <c r="F25" s="44">
        <f t="shared" si="6"/>
        <v>11.7</v>
      </c>
      <c r="G25" s="44">
        <f t="shared" si="6"/>
        <v>75</v>
      </c>
      <c r="H25" s="44">
        <f t="shared" si="6"/>
        <v>8.8000000000000007</v>
      </c>
      <c r="I25" s="44">
        <f t="shared" si="6"/>
        <v>120</v>
      </c>
      <c r="J25" s="44">
        <f t="shared" si="6"/>
        <v>17.5</v>
      </c>
      <c r="K25" s="44">
        <f t="shared" si="6"/>
        <v>29.750000000000004</v>
      </c>
      <c r="L25" s="44">
        <f t="shared" si="6"/>
        <v>0</v>
      </c>
      <c r="M25" s="44">
        <f t="shared" si="6"/>
        <v>45</v>
      </c>
      <c r="N25" s="44">
        <f t="shared" si="6"/>
        <v>0</v>
      </c>
      <c r="O25" s="44">
        <f t="shared" si="6"/>
        <v>0</v>
      </c>
      <c r="P25" s="44">
        <f t="shared" si="6"/>
        <v>10.199999999999999</v>
      </c>
      <c r="Q25" s="44">
        <f t="shared" si="6"/>
        <v>1</v>
      </c>
      <c r="R25" s="44">
        <f t="shared" si="6"/>
        <v>0.75</v>
      </c>
      <c r="S25" s="44">
        <f t="shared" si="6"/>
        <v>19.250000000000004</v>
      </c>
      <c r="T25" s="44">
        <f t="shared" si="6"/>
        <v>49.000000000000007</v>
      </c>
      <c r="U25" s="44">
        <f t="shared" si="6"/>
        <v>0</v>
      </c>
      <c r="V25" s="44">
        <f t="shared" si="6"/>
        <v>0</v>
      </c>
      <c r="W25" s="44">
        <f t="shared" si="6"/>
        <v>0</v>
      </c>
      <c r="X25" s="44">
        <f t="shared" si="6"/>
        <v>0</v>
      </c>
      <c r="Y25" s="43">
        <f>SUM(C25:X25)</f>
        <v>489.5</v>
      </c>
    </row>
    <row r="26" spans="1:25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1:25" s="48" customFormat="1" x14ac:dyDescent="0.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</row>
    <row r="28" spans="1:25" x14ac:dyDescent="0.15">
      <c r="A28" s="110" t="s">
        <v>43</v>
      </c>
      <c r="B28" s="110"/>
      <c r="C28" s="49"/>
      <c r="H28" s="110" t="s">
        <v>44</v>
      </c>
      <c r="I28" s="110"/>
      <c r="J28" s="110"/>
      <c r="K28" s="110"/>
      <c r="P28" s="110" t="s">
        <v>45</v>
      </c>
      <c r="Q28" s="110"/>
      <c r="R28" s="110"/>
      <c r="S28" s="110"/>
    </row>
    <row r="32" spans="1:25" x14ac:dyDescent="0.15">
      <c r="B32" s="92" t="s">
        <v>0</v>
      </c>
      <c r="C32" s="92"/>
      <c r="D32" s="92"/>
      <c r="E32" s="92"/>
      <c r="F32" s="92"/>
      <c r="G32" s="92"/>
      <c r="H32" s="92"/>
      <c r="I32" s="92"/>
      <c r="J32" s="92"/>
      <c r="L32" s="2"/>
      <c r="M32" s="93" t="s">
        <v>217</v>
      </c>
      <c r="N32" s="93"/>
      <c r="O32" s="93"/>
      <c r="P32" s="93"/>
      <c r="Q32" s="93"/>
      <c r="R32" s="93" t="s">
        <v>110</v>
      </c>
      <c r="S32" s="93"/>
      <c r="T32" s="93"/>
      <c r="U32" s="93"/>
      <c r="V32" s="93"/>
    </row>
    <row r="33" spans="1:28" x14ac:dyDescent="0.15">
      <c r="B33" s="3" t="s">
        <v>3</v>
      </c>
      <c r="C33" s="4">
        <v>1</v>
      </c>
      <c r="D33" s="4">
        <v>1</v>
      </c>
      <c r="E33" s="5"/>
      <c r="F33" s="5"/>
      <c r="G33" s="5"/>
      <c r="H33" s="5"/>
      <c r="I33" s="5"/>
      <c r="J33" s="5"/>
      <c r="P33" s="94" t="s">
        <v>228</v>
      </c>
      <c r="Q33" s="94"/>
      <c r="R33" s="94"/>
      <c r="S33" s="94"/>
      <c r="T33" s="5"/>
      <c r="U33" s="5"/>
      <c r="V33" s="5"/>
    </row>
    <row r="34" spans="1:28" x14ac:dyDescent="0.15">
      <c r="A34" s="95"/>
      <c r="B34" s="96"/>
      <c r="C34" s="99" t="s">
        <v>4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7"/>
      <c r="X34" s="7"/>
      <c r="Y34" s="8"/>
    </row>
    <row r="35" spans="1:28" ht="38.25" thickBot="1" x14ac:dyDescent="0.2">
      <c r="A35" s="97"/>
      <c r="B35" s="98"/>
      <c r="C35" s="9" t="s">
        <v>5</v>
      </c>
      <c r="D35" s="11" t="s">
        <v>8</v>
      </c>
      <c r="E35" s="11" t="s">
        <v>7</v>
      </c>
      <c r="F35" s="11" t="s">
        <v>163</v>
      </c>
      <c r="G35" s="11" t="s">
        <v>62</v>
      </c>
      <c r="H35" s="11" t="s">
        <v>174</v>
      </c>
      <c r="I35" s="11" t="s">
        <v>12</v>
      </c>
      <c r="J35" s="11" t="s">
        <v>225</v>
      </c>
      <c r="K35" s="11" t="s">
        <v>161</v>
      </c>
      <c r="L35" s="11" t="s">
        <v>176</v>
      </c>
      <c r="M35" s="11" t="s">
        <v>20</v>
      </c>
      <c r="N35" s="11" t="s">
        <v>11</v>
      </c>
      <c r="O35" s="11" t="s">
        <v>23</v>
      </c>
      <c r="P35" s="11" t="s">
        <v>111</v>
      </c>
      <c r="Q35" s="11"/>
      <c r="R35" s="11"/>
      <c r="S35" s="11"/>
      <c r="T35" s="11"/>
      <c r="U35" s="11"/>
      <c r="V35" s="10"/>
      <c r="W35" s="10"/>
      <c r="X35" s="10"/>
      <c r="Y35" s="65"/>
      <c r="Z35" s="60"/>
      <c r="AA35" s="60"/>
      <c r="AB35" s="60"/>
    </row>
    <row r="36" spans="1:28" ht="11.25" customHeight="1" x14ac:dyDescent="0.15">
      <c r="A36" s="102" t="s">
        <v>25</v>
      </c>
      <c r="B36" s="14" t="s">
        <v>66</v>
      </c>
      <c r="C36" s="15"/>
      <c r="D36" s="15"/>
      <c r="E36" s="15"/>
      <c r="F36" s="15"/>
      <c r="G36" s="15"/>
      <c r="H36" s="15"/>
      <c r="I36" s="15"/>
      <c r="J36" s="15"/>
      <c r="K36" s="15"/>
      <c r="L36" s="15">
        <v>80</v>
      </c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16"/>
      <c r="X36" s="16"/>
      <c r="Y36" s="65"/>
      <c r="Z36" s="65"/>
      <c r="AA36" s="60"/>
      <c r="AB36" s="60"/>
    </row>
    <row r="37" spans="1:28" x14ac:dyDescent="0.15">
      <c r="A37" s="103"/>
      <c r="B37" s="59" t="s">
        <v>163</v>
      </c>
      <c r="C37" s="18"/>
      <c r="D37" s="18"/>
      <c r="E37" s="18"/>
      <c r="F37" s="18">
        <v>25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65"/>
      <c r="Z37" s="60"/>
      <c r="AA37" s="60"/>
      <c r="AB37" s="60"/>
    </row>
    <row r="38" spans="1:28" x14ac:dyDescent="0.15">
      <c r="A38" s="103"/>
      <c r="B38" s="17" t="s">
        <v>7</v>
      </c>
      <c r="C38" s="18"/>
      <c r="D38" s="18"/>
      <c r="E38" s="18">
        <v>15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65"/>
      <c r="Z38" s="60"/>
      <c r="AA38" s="60"/>
      <c r="AB38" s="60"/>
    </row>
    <row r="39" spans="1:28" ht="11.25" thickBot="1" x14ac:dyDescent="0.2">
      <c r="A39" s="104"/>
      <c r="B39" s="20" t="s">
        <v>5</v>
      </c>
      <c r="C39" s="21">
        <v>70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65"/>
      <c r="Z39" s="60"/>
      <c r="AA39" s="60"/>
      <c r="AB39" s="60"/>
    </row>
    <row r="40" spans="1:28" ht="11.25" customHeight="1" x14ac:dyDescent="0.15">
      <c r="A40" s="102" t="s">
        <v>27</v>
      </c>
      <c r="B40" s="14" t="s">
        <v>124</v>
      </c>
      <c r="C40" s="15"/>
      <c r="D40" s="15">
        <v>3</v>
      </c>
      <c r="E40" s="15"/>
      <c r="F40" s="15"/>
      <c r="G40" s="15">
        <v>20</v>
      </c>
      <c r="H40" s="15"/>
      <c r="I40" s="15">
        <v>20</v>
      </c>
      <c r="J40" s="15">
        <v>20</v>
      </c>
      <c r="K40" s="15">
        <v>20</v>
      </c>
      <c r="L40" s="15"/>
      <c r="M40" s="15"/>
      <c r="N40" s="15">
        <v>20</v>
      </c>
      <c r="O40" s="15">
        <v>5</v>
      </c>
      <c r="P40" s="15"/>
      <c r="Q40" s="15"/>
      <c r="R40" s="15"/>
      <c r="S40" s="15"/>
      <c r="T40" s="15"/>
      <c r="U40" s="15"/>
      <c r="V40" s="16"/>
      <c r="W40" s="16"/>
      <c r="X40" s="16"/>
      <c r="Y40" s="65"/>
      <c r="Z40" s="60"/>
      <c r="AA40" s="60"/>
      <c r="AB40" s="60"/>
    </row>
    <row r="41" spans="1:28" x14ac:dyDescent="0.15">
      <c r="A41" s="103"/>
      <c r="B41" s="17" t="s">
        <v>172</v>
      </c>
      <c r="C41" s="18"/>
      <c r="D41" s="18"/>
      <c r="E41" s="18"/>
      <c r="F41" s="18"/>
      <c r="G41" s="18"/>
      <c r="H41" s="18">
        <v>50</v>
      </c>
      <c r="I41" s="18"/>
      <c r="J41" s="18"/>
      <c r="K41" s="18"/>
      <c r="L41" s="18"/>
      <c r="M41" s="18">
        <v>3</v>
      </c>
      <c r="N41" s="18"/>
      <c r="O41" s="18"/>
      <c r="P41" s="18">
        <v>40</v>
      </c>
      <c r="Q41" s="18"/>
      <c r="R41" s="18"/>
      <c r="S41" s="18"/>
      <c r="T41" s="18"/>
      <c r="U41" s="18"/>
      <c r="V41" s="19"/>
      <c r="W41" s="19"/>
      <c r="X41" s="19"/>
      <c r="Y41" s="8"/>
    </row>
    <row r="42" spans="1:28" x14ac:dyDescent="0.15">
      <c r="A42" s="103"/>
      <c r="B42" s="17" t="s">
        <v>125</v>
      </c>
      <c r="C42" s="18">
        <v>60</v>
      </c>
      <c r="D42" s="18"/>
      <c r="E42" s="18">
        <v>20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8"/>
    </row>
    <row r="43" spans="1:28" ht="11.25" thickBot="1" x14ac:dyDescent="0.2">
      <c r="A43" s="104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8"/>
    </row>
    <row r="44" spans="1:28" ht="11.25" customHeight="1" x14ac:dyDescent="0.15">
      <c r="A44" s="102" t="s">
        <v>31</v>
      </c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52"/>
      <c r="X44" s="52"/>
      <c r="Y44" s="8"/>
    </row>
    <row r="45" spans="1:28" x14ac:dyDescent="0.15">
      <c r="A45" s="103"/>
      <c r="B45" s="5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4"/>
      <c r="W45" s="54"/>
      <c r="X45" s="54"/>
      <c r="Y45" s="8"/>
    </row>
    <row r="46" spans="1:28" x14ac:dyDescent="0.15">
      <c r="A46" s="103"/>
      <c r="B46" s="5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54"/>
      <c r="W46" s="54"/>
      <c r="X46" s="54"/>
      <c r="Y46" s="8"/>
    </row>
    <row r="47" spans="1:28" ht="11.25" thickBot="1" x14ac:dyDescent="0.2">
      <c r="A47" s="10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57"/>
      <c r="X47" s="57"/>
      <c r="Y47" s="8"/>
    </row>
    <row r="48" spans="1:28" ht="11.25" thickBot="1" x14ac:dyDescent="0.2">
      <c r="A48" s="24">
        <f>SUM(C33)</f>
        <v>1</v>
      </c>
      <c r="B48" s="25" t="s">
        <v>73</v>
      </c>
      <c r="C48" s="26">
        <f>SUM(C36:C39)</f>
        <v>70</v>
      </c>
      <c r="D48" s="26">
        <f t="shared" ref="D48:X48" si="7">SUM(D36:D39)</f>
        <v>0</v>
      </c>
      <c r="E48" s="26">
        <f t="shared" si="7"/>
        <v>15</v>
      </c>
      <c r="F48" s="26">
        <f t="shared" si="7"/>
        <v>25</v>
      </c>
      <c r="G48" s="26">
        <f t="shared" si="7"/>
        <v>0</v>
      </c>
      <c r="H48" s="26">
        <f t="shared" si="7"/>
        <v>0</v>
      </c>
      <c r="I48" s="26">
        <f t="shared" si="7"/>
        <v>0</v>
      </c>
      <c r="J48" s="26">
        <f t="shared" si="7"/>
        <v>0</v>
      </c>
      <c r="K48" s="26">
        <f t="shared" si="7"/>
        <v>0</v>
      </c>
      <c r="L48" s="26">
        <f t="shared" si="7"/>
        <v>80</v>
      </c>
      <c r="M48" s="26">
        <f t="shared" si="7"/>
        <v>0</v>
      </c>
      <c r="N48" s="26">
        <f t="shared" si="7"/>
        <v>0</v>
      </c>
      <c r="O48" s="26">
        <f t="shared" si="7"/>
        <v>0</v>
      </c>
      <c r="P48" s="26">
        <f t="shared" si="7"/>
        <v>0</v>
      </c>
      <c r="Q48" s="26">
        <f t="shared" si="7"/>
        <v>0</v>
      </c>
      <c r="R48" s="26">
        <f t="shared" si="7"/>
        <v>0</v>
      </c>
      <c r="S48" s="26">
        <f t="shared" si="7"/>
        <v>0</v>
      </c>
      <c r="T48" s="26">
        <f t="shared" si="7"/>
        <v>0</v>
      </c>
      <c r="U48" s="26">
        <f t="shared" si="7"/>
        <v>0</v>
      </c>
      <c r="V48" s="26">
        <f t="shared" si="7"/>
        <v>0</v>
      </c>
      <c r="W48" s="26">
        <f t="shared" si="7"/>
        <v>0</v>
      </c>
      <c r="X48" s="26">
        <f t="shared" si="7"/>
        <v>0</v>
      </c>
      <c r="Y48" s="8"/>
    </row>
    <row r="49" spans="1:25" x14ac:dyDescent="0.15">
      <c r="A49" s="27"/>
      <c r="B49" s="28" t="s">
        <v>74</v>
      </c>
      <c r="C49" s="29">
        <f>SUM(A48*C48)/1000</f>
        <v>7.0000000000000007E-2</v>
      </c>
      <c r="D49" s="29">
        <f>+(A48*D48)/1000</f>
        <v>0</v>
      </c>
      <c r="E49" s="29">
        <f>+(A48*E48)/1000</f>
        <v>1.4999999999999999E-2</v>
      </c>
      <c r="F49" s="29">
        <f>+(A48*F48)/1000</f>
        <v>2.5000000000000001E-2</v>
      </c>
      <c r="G49" s="29">
        <f>+(A48*G48)/1000</f>
        <v>0</v>
      </c>
      <c r="H49" s="29">
        <f>+(A48*H48)/1000</f>
        <v>0</v>
      </c>
      <c r="I49" s="29">
        <f>+(A48*I48)/1000</f>
        <v>0</v>
      </c>
      <c r="J49" s="29">
        <f>+(A48*J48)/1000</f>
        <v>0</v>
      </c>
      <c r="K49" s="29">
        <f>+(A48*K48)/1000</f>
        <v>0</v>
      </c>
      <c r="L49" s="29">
        <f>+(A48*L48)/1000</f>
        <v>0.08</v>
      </c>
      <c r="M49" s="29">
        <f>+(A48*M48)/1000</f>
        <v>0</v>
      </c>
      <c r="N49" s="29">
        <f>+(A48*N48)/1000</f>
        <v>0</v>
      </c>
      <c r="O49" s="29">
        <f>+(A48*O48)/1000</f>
        <v>0</v>
      </c>
      <c r="P49" s="29">
        <f>+(A48*P48)/1000</f>
        <v>0</v>
      </c>
      <c r="Q49" s="29">
        <f>+(A48*Q48)/1000</f>
        <v>0</v>
      </c>
      <c r="R49" s="29">
        <f>+(A48*R48)/1000</f>
        <v>0</v>
      </c>
      <c r="S49" s="29">
        <f>+(A48*S48)/1000</f>
        <v>0</v>
      </c>
      <c r="T49" s="29">
        <f>+(A48*T48)/1000</f>
        <v>0</v>
      </c>
      <c r="U49" s="29">
        <f>+(A48*U48)/1000</f>
        <v>0</v>
      </c>
      <c r="V49" s="29">
        <f>+(A48*V48)/1000</f>
        <v>0</v>
      </c>
      <c r="W49" s="29">
        <f>+(A48*W48)/1000</f>
        <v>0</v>
      </c>
      <c r="X49" s="29">
        <f>+(A48*X48)/1000</f>
        <v>0</v>
      </c>
      <c r="Y49" s="8"/>
    </row>
    <row r="50" spans="1:25" x14ac:dyDescent="0.15">
      <c r="A50" s="24">
        <f>SUM(D33)</f>
        <v>1</v>
      </c>
      <c r="B50" s="28" t="s">
        <v>75</v>
      </c>
      <c r="C50" s="30">
        <f>SUM(C40:C43)</f>
        <v>60</v>
      </c>
      <c r="D50" s="30">
        <f t="shared" ref="D50:X50" si="8">SUM(D40:D43)</f>
        <v>3</v>
      </c>
      <c r="E50" s="30">
        <f t="shared" si="8"/>
        <v>20</v>
      </c>
      <c r="F50" s="30">
        <f t="shared" si="8"/>
        <v>0</v>
      </c>
      <c r="G50" s="30">
        <f t="shared" si="8"/>
        <v>20</v>
      </c>
      <c r="H50" s="30">
        <f t="shared" si="8"/>
        <v>50</v>
      </c>
      <c r="I50" s="30">
        <f t="shared" si="8"/>
        <v>20</v>
      </c>
      <c r="J50" s="30">
        <f t="shared" si="8"/>
        <v>20</v>
      </c>
      <c r="K50" s="30">
        <f t="shared" si="8"/>
        <v>20</v>
      </c>
      <c r="L50" s="30">
        <f t="shared" si="8"/>
        <v>0</v>
      </c>
      <c r="M50" s="30">
        <f t="shared" si="8"/>
        <v>3</v>
      </c>
      <c r="N50" s="30">
        <f t="shared" si="8"/>
        <v>20</v>
      </c>
      <c r="O50" s="30">
        <f t="shared" si="8"/>
        <v>5</v>
      </c>
      <c r="P50" s="30">
        <f t="shared" si="8"/>
        <v>40</v>
      </c>
      <c r="Q50" s="30">
        <f t="shared" si="8"/>
        <v>0</v>
      </c>
      <c r="R50" s="30">
        <f t="shared" si="8"/>
        <v>0</v>
      </c>
      <c r="S50" s="30">
        <f t="shared" si="8"/>
        <v>0</v>
      </c>
      <c r="T50" s="30">
        <f t="shared" si="8"/>
        <v>0</v>
      </c>
      <c r="U50" s="30">
        <f t="shared" si="8"/>
        <v>0</v>
      </c>
      <c r="V50" s="30">
        <f t="shared" si="8"/>
        <v>0</v>
      </c>
      <c r="W50" s="30">
        <f t="shared" si="8"/>
        <v>0</v>
      </c>
      <c r="X50" s="30">
        <f t="shared" si="8"/>
        <v>0</v>
      </c>
      <c r="Y50" s="8"/>
    </row>
    <row r="51" spans="1:25" ht="11.25" thickBot="1" x14ac:dyDescent="0.2">
      <c r="A51" s="31"/>
      <c r="B51" s="32" t="s">
        <v>76</v>
      </c>
      <c r="C51" s="33">
        <f>SUM(A50*C50)/1000</f>
        <v>0.06</v>
      </c>
      <c r="D51" s="33">
        <f>+(A50*D50)/1000</f>
        <v>3.0000000000000001E-3</v>
      </c>
      <c r="E51" s="33">
        <f>+(A50*E50)/1000</f>
        <v>0.02</v>
      </c>
      <c r="F51" s="33">
        <f>+(A50*F50)/1000</f>
        <v>0</v>
      </c>
      <c r="G51" s="33">
        <f>+(A50*G50)/1000</f>
        <v>0.02</v>
      </c>
      <c r="H51" s="33">
        <f>+(A50*H50)/1000</f>
        <v>0.05</v>
      </c>
      <c r="I51" s="33">
        <f>+(A50*I50)/1000</f>
        <v>0.02</v>
      </c>
      <c r="J51" s="33">
        <f>+(A50*J50)/1000</f>
        <v>0.02</v>
      </c>
      <c r="K51" s="33">
        <f>+(A50*K50)/1000</f>
        <v>0.02</v>
      </c>
      <c r="L51" s="33">
        <f>+(A50*L50)/1000</f>
        <v>0</v>
      </c>
      <c r="M51" s="33">
        <f>+(A50*M50)/1000</f>
        <v>3.0000000000000001E-3</v>
      </c>
      <c r="N51" s="33">
        <f>+(A50*N50)/1000</f>
        <v>0.02</v>
      </c>
      <c r="O51" s="33">
        <f>+(A50*O50)/1000</f>
        <v>5.0000000000000001E-3</v>
      </c>
      <c r="P51" s="33">
        <f>+(A50*P50)/1000</f>
        <v>0.04</v>
      </c>
      <c r="Q51" s="33">
        <f>+(A50*Q50)/1000</f>
        <v>0</v>
      </c>
      <c r="R51" s="33">
        <f>+(A50*R50)/1000</f>
        <v>0</v>
      </c>
      <c r="S51" s="33">
        <f>+(A50*S50)/1000</f>
        <v>0</v>
      </c>
      <c r="T51" s="33">
        <f>+(A50*T50)/1000</f>
        <v>0</v>
      </c>
      <c r="U51" s="33">
        <f>+(A50*U50)/1000</f>
        <v>0</v>
      </c>
      <c r="V51" s="34">
        <f>+(A50*V50)/1000</f>
        <v>0</v>
      </c>
      <c r="W51" s="34">
        <f>+(A50*W50)/1000</f>
        <v>0</v>
      </c>
      <c r="X51" s="34">
        <f>+(A50*X50)/1000</f>
        <v>0</v>
      </c>
      <c r="Y51" s="8"/>
    </row>
    <row r="52" spans="1:25" x14ac:dyDescent="0.15">
      <c r="A52" s="106" t="s">
        <v>39</v>
      </c>
      <c r="B52" s="107"/>
      <c r="C52" s="35">
        <f>+C51+C49</f>
        <v>0.13</v>
      </c>
      <c r="D52" s="35">
        <f t="shared" ref="D52:X52" si="9">+D51+D49</f>
        <v>3.0000000000000001E-3</v>
      </c>
      <c r="E52" s="35">
        <f t="shared" si="9"/>
        <v>3.5000000000000003E-2</v>
      </c>
      <c r="F52" s="35">
        <f t="shared" si="9"/>
        <v>2.5000000000000001E-2</v>
      </c>
      <c r="G52" s="35">
        <f t="shared" si="9"/>
        <v>0.02</v>
      </c>
      <c r="H52" s="35">
        <f t="shared" si="9"/>
        <v>0.05</v>
      </c>
      <c r="I52" s="35">
        <f t="shared" si="9"/>
        <v>0.02</v>
      </c>
      <c r="J52" s="35">
        <f t="shared" si="9"/>
        <v>0.02</v>
      </c>
      <c r="K52" s="35">
        <f t="shared" si="9"/>
        <v>0.02</v>
      </c>
      <c r="L52" s="35">
        <f t="shared" si="9"/>
        <v>0.08</v>
      </c>
      <c r="M52" s="35">
        <f t="shared" si="9"/>
        <v>3.0000000000000001E-3</v>
      </c>
      <c r="N52" s="35">
        <f t="shared" si="9"/>
        <v>0.02</v>
      </c>
      <c r="O52" s="35">
        <f t="shared" si="9"/>
        <v>5.0000000000000001E-3</v>
      </c>
      <c r="P52" s="35">
        <f t="shared" si="9"/>
        <v>0.04</v>
      </c>
      <c r="Q52" s="35">
        <f t="shared" si="9"/>
        <v>0</v>
      </c>
      <c r="R52" s="35">
        <f t="shared" si="9"/>
        <v>0</v>
      </c>
      <c r="S52" s="35">
        <f t="shared" si="9"/>
        <v>0</v>
      </c>
      <c r="T52" s="35">
        <f t="shared" si="9"/>
        <v>0</v>
      </c>
      <c r="U52" s="35">
        <f t="shared" si="9"/>
        <v>0</v>
      </c>
      <c r="V52" s="36">
        <f t="shared" si="9"/>
        <v>0</v>
      </c>
      <c r="W52" s="36">
        <f t="shared" si="9"/>
        <v>0</v>
      </c>
      <c r="X52" s="36">
        <f t="shared" si="9"/>
        <v>0</v>
      </c>
      <c r="Y52" s="8"/>
    </row>
    <row r="53" spans="1:25" x14ac:dyDescent="0.15">
      <c r="A53" s="99" t="s">
        <v>40</v>
      </c>
      <c r="B53" s="101"/>
      <c r="C53" s="37">
        <v>300</v>
      </c>
      <c r="D53" s="37">
        <v>900</v>
      </c>
      <c r="E53" s="37">
        <v>2250</v>
      </c>
      <c r="F53" s="37">
        <v>1200</v>
      </c>
      <c r="G53" s="37">
        <v>330</v>
      </c>
      <c r="H53" s="37">
        <v>380</v>
      </c>
      <c r="I53" s="37">
        <v>350</v>
      </c>
      <c r="J53" s="37">
        <v>1050</v>
      </c>
      <c r="K53" s="37">
        <v>600</v>
      </c>
      <c r="L53" s="38">
        <v>450</v>
      </c>
      <c r="M53" s="37">
        <v>200</v>
      </c>
      <c r="N53" s="37">
        <v>175</v>
      </c>
      <c r="O53" s="37">
        <v>250</v>
      </c>
      <c r="P53" s="37">
        <v>1750</v>
      </c>
      <c r="Q53" s="37"/>
      <c r="R53" s="37"/>
      <c r="S53" s="37"/>
      <c r="T53" s="37"/>
      <c r="U53" s="37"/>
      <c r="V53" s="38"/>
      <c r="W53" s="38"/>
      <c r="X53" s="38"/>
      <c r="Y53" s="8"/>
    </row>
    <row r="54" spans="1:25" x14ac:dyDescent="0.15">
      <c r="A54" s="40">
        <f>SUM(A48)</f>
        <v>1</v>
      </c>
      <c r="B54" s="41" t="s">
        <v>41</v>
      </c>
      <c r="C54" s="42">
        <f>SUM(C49*C53)</f>
        <v>21.000000000000004</v>
      </c>
      <c r="D54" s="42">
        <f>SUM(D49*D53)</f>
        <v>0</v>
      </c>
      <c r="E54" s="42">
        <f t="shared" ref="E54:X54" si="10">SUM(E49*E53)</f>
        <v>33.75</v>
      </c>
      <c r="F54" s="42">
        <f t="shared" si="10"/>
        <v>30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36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120.75</v>
      </c>
    </row>
    <row r="55" spans="1:25" x14ac:dyDescent="0.15">
      <c r="A55" s="40">
        <f>SUM(A50)</f>
        <v>1</v>
      </c>
      <c r="B55" s="41" t="s">
        <v>41</v>
      </c>
      <c r="C55" s="42">
        <f>SUM(C51*C53)</f>
        <v>18</v>
      </c>
      <c r="D55" s="42">
        <f>SUM(D51*D53)</f>
        <v>2.7</v>
      </c>
      <c r="E55" s="42">
        <f t="shared" ref="E55:X55" si="11">SUM(E51*E53)</f>
        <v>45</v>
      </c>
      <c r="F55" s="42">
        <f t="shared" si="11"/>
        <v>0</v>
      </c>
      <c r="G55" s="42">
        <f t="shared" si="11"/>
        <v>6.6000000000000005</v>
      </c>
      <c r="H55" s="42">
        <f t="shared" si="11"/>
        <v>19</v>
      </c>
      <c r="I55" s="42">
        <f t="shared" si="11"/>
        <v>7</v>
      </c>
      <c r="J55" s="42">
        <f t="shared" si="11"/>
        <v>21</v>
      </c>
      <c r="K55" s="42">
        <f t="shared" si="11"/>
        <v>12</v>
      </c>
      <c r="L55" s="42">
        <f t="shared" si="11"/>
        <v>0</v>
      </c>
      <c r="M55" s="42">
        <f t="shared" si="11"/>
        <v>0.6</v>
      </c>
      <c r="N55" s="42">
        <f t="shared" si="11"/>
        <v>3.5</v>
      </c>
      <c r="O55" s="42">
        <f t="shared" si="11"/>
        <v>1.25</v>
      </c>
      <c r="P55" s="42">
        <f t="shared" si="11"/>
        <v>70</v>
      </c>
      <c r="Q55" s="42">
        <f t="shared" si="11"/>
        <v>0</v>
      </c>
      <c r="R55" s="42">
        <f t="shared" si="11"/>
        <v>0</v>
      </c>
      <c r="S55" s="42">
        <f t="shared" si="11"/>
        <v>0</v>
      </c>
      <c r="T55" s="42">
        <f t="shared" si="11"/>
        <v>0</v>
      </c>
      <c r="U55" s="42">
        <f t="shared" si="11"/>
        <v>0</v>
      </c>
      <c r="V55" s="42">
        <f t="shared" si="11"/>
        <v>0</v>
      </c>
      <c r="W55" s="42">
        <f t="shared" si="11"/>
        <v>0</v>
      </c>
      <c r="X55" s="42">
        <f t="shared" si="11"/>
        <v>0</v>
      </c>
      <c r="Y55" s="43">
        <f>SUM(C55:X55)</f>
        <v>206.65</v>
      </c>
    </row>
    <row r="56" spans="1:25" x14ac:dyDescent="0.15">
      <c r="A56" s="108" t="s">
        <v>42</v>
      </c>
      <c r="B56" s="109"/>
      <c r="C56" s="44">
        <f>SUM(C54:C55)</f>
        <v>39</v>
      </c>
      <c r="D56" s="44">
        <f t="shared" ref="D56:X56" si="12">+D52*D53</f>
        <v>2.7</v>
      </c>
      <c r="E56" s="44">
        <f t="shared" si="12"/>
        <v>78.750000000000014</v>
      </c>
      <c r="F56" s="44">
        <f t="shared" si="12"/>
        <v>30</v>
      </c>
      <c r="G56" s="44">
        <f t="shared" si="12"/>
        <v>6.6000000000000005</v>
      </c>
      <c r="H56" s="44">
        <f t="shared" si="12"/>
        <v>19</v>
      </c>
      <c r="I56" s="44">
        <f t="shared" si="12"/>
        <v>7</v>
      </c>
      <c r="J56" s="44">
        <f t="shared" si="12"/>
        <v>21</v>
      </c>
      <c r="K56" s="44">
        <f t="shared" si="12"/>
        <v>12</v>
      </c>
      <c r="L56" s="44">
        <f t="shared" si="12"/>
        <v>36</v>
      </c>
      <c r="M56" s="44">
        <f t="shared" si="12"/>
        <v>0.6</v>
      </c>
      <c r="N56" s="44">
        <f t="shared" si="12"/>
        <v>3.5</v>
      </c>
      <c r="O56" s="44">
        <f t="shared" si="12"/>
        <v>1.25</v>
      </c>
      <c r="P56" s="44">
        <f t="shared" si="12"/>
        <v>70</v>
      </c>
      <c r="Q56" s="44">
        <f t="shared" si="12"/>
        <v>0</v>
      </c>
      <c r="R56" s="44">
        <f t="shared" si="12"/>
        <v>0</v>
      </c>
      <c r="S56" s="44">
        <f t="shared" si="12"/>
        <v>0</v>
      </c>
      <c r="T56" s="44">
        <f t="shared" si="12"/>
        <v>0</v>
      </c>
      <c r="U56" s="44">
        <f t="shared" si="12"/>
        <v>0</v>
      </c>
      <c r="V56" s="58">
        <f t="shared" si="12"/>
        <v>0</v>
      </c>
      <c r="W56" s="58">
        <f t="shared" si="12"/>
        <v>0</v>
      </c>
      <c r="X56" s="58">
        <f t="shared" si="12"/>
        <v>0</v>
      </c>
      <c r="Y56" s="43">
        <f>SUM(C56:X56)</f>
        <v>327.39999999999998</v>
      </c>
    </row>
    <row r="57" spans="1:25" x14ac:dyDescent="0.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6"/>
    </row>
    <row r="58" spans="1:25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6"/>
    </row>
    <row r="59" spans="1:25" x14ac:dyDescent="0.15">
      <c r="A59" s="110" t="s">
        <v>43</v>
      </c>
      <c r="B59" s="110"/>
      <c r="C59" s="49"/>
      <c r="H59" s="110" t="s">
        <v>44</v>
      </c>
      <c r="I59" s="110"/>
      <c r="J59" s="110"/>
      <c r="K59" s="110"/>
      <c r="P59" s="110" t="s">
        <v>45</v>
      </c>
      <c r="Q59" s="110"/>
      <c r="R59" s="110"/>
      <c r="S59" s="110"/>
    </row>
  </sheetData>
  <mergeCells count="30">
    <mergeCell ref="B1:J1"/>
    <mergeCell ref="M1:Q1"/>
    <mergeCell ref="R1:V1"/>
    <mergeCell ref="P2:S2"/>
    <mergeCell ref="A3:B4"/>
    <mergeCell ref="C3:V3"/>
    <mergeCell ref="A28:B28"/>
    <mergeCell ref="H28:K28"/>
    <mergeCell ref="P28:S28"/>
    <mergeCell ref="A5:A8"/>
    <mergeCell ref="A9:A12"/>
    <mergeCell ref="A13:A16"/>
    <mergeCell ref="A21:B21"/>
    <mergeCell ref="A22:B22"/>
    <mergeCell ref="A25:B25"/>
    <mergeCell ref="B32:J32"/>
    <mergeCell ref="M32:Q32"/>
    <mergeCell ref="R32:V32"/>
    <mergeCell ref="P33:S33"/>
    <mergeCell ref="A34:B35"/>
    <mergeCell ref="C34:V34"/>
    <mergeCell ref="A56:B56"/>
    <mergeCell ref="A59:B59"/>
    <mergeCell ref="H59:K59"/>
    <mergeCell ref="P59:S59"/>
    <mergeCell ref="A36:A39"/>
    <mergeCell ref="A40:A43"/>
    <mergeCell ref="A44:A47"/>
    <mergeCell ref="A52:B52"/>
    <mergeCell ref="A53:B53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0"/>
  <sheetViews>
    <sheetView topLeftCell="A13" workbookViewId="0">
      <selection activeCell="S31" sqref="S31:S32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2" spans="1:25" x14ac:dyDescent="0.15">
      <c r="B2" s="92" t="s">
        <v>0</v>
      </c>
      <c r="C2" s="92"/>
      <c r="D2" s="92"/>
      <c r="E2" s="92"/>
      <c r="F2" s="92"/>
      <c r="G2" s="92"/>
      <c r="H2" s="92"/>
      <c r="I2" s="92"/>
      <c r="J2" s="92"/>
      <c r="L2" s="2"/>
      <c r="M2" s="93" t="s">
        <v>217</v>
      </c>
      <c r="N2" s="93"/>
      <c r="O2" s="93"/>
      <c r="P2" s="93"/>
      <c r="Q2" s="93"/>
      <c r="R2" s="93" t="s">
        <v>2</v>
      </c>
      <c r="S2" s="93"/>
      <c r="T2" s="93"/>
      <c r="U2" s="93"/>
      <c r="V2" s="93"/>
    </row>
    <row r="3" spans="1:25" x14ac:dyDescent="0.15">
      <c r="B3" s="3" t="s">
        <v>3</v>
      </c>
      <c r="C3" s="4">
        <v>1</v>
      </c>
      <c r="D3" s="4">
        <v>1</v>
      </c>
      <c r="E3" s="5"/>
      <c r="F3" s="5"/>
      <c r="G3" s="5"/>
      <c r="H3" s="5"/>
      <c r="I3" s="5"/>
      <c r="J3" s="5"/>
      <c r="P3" s="94">
        <v>44903</v>
      </c>
      <c r="Q3" s="94"/>
      <c r="R3" s="94"/>
      <c r="S3" s="94"/>
      <c r="T3" s="5"/>
      <c r="U3" s="5"/>
      <c r="V3" s="5"/>
    </row>
    <row r="4" spans="1:25" x14ac:dyDescent="0.15">
      <c r="A4" s="95"/>
      <c r="B4" s="96"/>
      <c r="C4" s="99" t="s">
        <v>4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1"/>
      <c r="W4" s="7"/>
      <c r="X4" s="7"/>
      <c r="Y4" s="8"/>
    </row>
    <row r="5" spans="1:25" ht="50.25" thickBot="1" x14ac:dyDescent="0.2">
      <c r="A5" s="97"/>
      <c r="B5" s="98"/>
      <c r="C5" s="9" t="s">
        <v>5</v>
      </c>
      <c r="D5" s="10" t="s">
        <v>6</v>
      </c>
      <c r="E5" s="11" t="s">
        <v>7</v>
      </c>
      <c r="F5" s="11" t="s">
        <v>8</v>
      </c>
      <c r="G5" s="11" t="s">
        <v>225</v>
      </c>
      <c r="H5" s="11" t="s">
        <v>62</v>
      </c>
      <c r="I5" s="12" t="s">
        <v>46</v>
      </c>
      <c r="J5" s="11" t="s">
        <v>51</v>
      </c>
      <c r="K5" s="11" t="s">
        <v>181</v>
      </c>
      <c r="L5" s="11" t="s">
        <v>47</v>
      </c>
      <c r="M5" s="11" t="s">
        <v>199</v>
      </c>
      <c r="N5" s="12" t="s">
        <v>19</v>
      </c>
      <c r="O5" s="11" t="s">
        <v>174</v>
      </c>
      <c r="P5" s="11" t="s">
        <v>13</v>
      </c>
      <c r="Q5" s="11" t="s">
        <v>12</v>
      </c>
      <c r="R5" s="11" t="s">
        <v>161</v>
      </c>
      <c r="S5" s="11" t="s">
        <v>20</v>
      </c>
      <c r="T5" s="11" t="s">
        <v>11</v>
      </c>
      <c r="U5" s="12" t="s">
        <v>203</v>
      </c>
      <c r="V5" s="13" t="s">
        <v>21</v>
      </c>
      <c r="W5" s="10"/>
      <c r="X5" s="10"/>
      <c r="Y5" s="8"/>
    </row>
    <row r="6" spans="1:25" x14ac:dyDescent="0.15">
      <c r="A6" s="102" t="s">
        <v>25</v>
      </c>
      <c r="B6" s="14" t="s">
        <v>66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>
        <v>60</v>
      </c>
      <c r="V6" s="16">
        <v>60</v>
      </c>
      <c r="W6" s="16"/>
      <c r="X6" s="16"/>
      <c r="Y6" s="8"/>
    </row>
    <row r="7" spans="1:25" x14ac:dyDescent="0.15">
      <c r="A7" s="103"/>
      <c r="B7" s="17" t="s">
        <v>194</v>
      </c>
      <c r="C7" s="18"/>
      <c r="D7" s="18"/>
      <c r="E7" s="18"/>
      <c r="F7" s="18">
        <v>5</v>
      </c>
      <c r="G7" s="18"/>
      <c r="H7" s="18"/>
      <c r="I7" s="18">
        <f>1/10</f>
        <v>0.1</v>
      </c>
      <c r="J7" s="18">
        <v>18</v>
      </c>
      <c r="K7" s="18"/>
      <c r="L7" s="18">
        <v>28</v>
      </c>
      <c r="M7" s="18"/>
      <c r="N7" s="18">
        <v>25</v>
      </c>
      <c r="O7" s="18"/>
      <c r="P7" s="18"/>
      <c r="Q7" s="18"/>
      <c r="R7" s="18"/>
      <c r="S7" s="18"/>
      <c r="T7" s="18"/>
      <c r="U7" s="18"/>
      <c r="V7" s="19"/>
      <c r="W7" s="19"/>
      <c r="X7" s="19"/>
      <c r="Y7" s="8"/>
    </row>
    <row r="8" spans="1:25" x14ac:dyDescent="0.15">
      <c r="A8" s="103"/>
      <c r="B8" s="17" t="s">
        <v>226</v>
      </c>
      <c r="C8" s="18"/>
      <c r="D8" s="18"/>
      <c r="E8" s="18">
        <v>7</v>
      </c>
      <c r="F8" s="18"/>
      <c r="G8" s="18"/>
      <c r="H8" s="18"/>
      <c r="I8" s="18"/>
      <c r="J8" s="18">
        <v>20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/>
      <c r="W8" s="19"/>
      <c r="X8" s="19"/>
      <c r="Y8" s="8"/>
    </row>
    <row r="9" spans="1:25" ht="11.25" thickBot="1" x14ac:dyDescent="0.2">
      <c r="A9" s="104"/>
      <c r="B9" s="20" t="s">
        <v>5</v>
      </c>
      <c r="C9" s="21">
        <v>30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2"/>
      <c r="X9" s="22"/>
      <c r="Y9" s="8"/>
    </row>
    <row r="10" spans="1:25" x14ac:dyDescent="0.15">
      <c r="A10" s="102" t="s">
        <v>27</v>
      </c>
      <c r="B10" s="14" t="s">
        <v>172</v>
      </c>
      <c r="C10" s="15"/>
      <c r="D10" s="15"/>
      <c r="E10" s="15"/>
      <c r="F10" s="15">
        <v>12</v>
      </c>
      <c r="G10" s="15"/>
      <c r="H10" s="15"/>
      <c r="I10" s="15"/>
      <c r="J10" s="15"/>
      <c r="K10" s="15"/>
      <c r="L10" s="15"/>
      <c r="M10" s="15">
        <v>40</v>
      </c>
      <c r="N10" s="15"/>
      <c r="O10" s="15">
        <v>50</v>
      </c>
      <c r="P10" s="15"/>
      <c r="Q10" s="15"/>
      <c r="R10" s="15"/>
      <c r="S10" s="15"/>
      <c r="T10" s="15"/>
      <c r="U10" s="15"/>
      <c r="V10" s="16"/>
      <c r="W10" s="16"/>
      <c r="X10" s="16"/>
      <c r="Y10" s="8"/>
    </row>
    <row r="11" spans="1:25" x14ac:dyDescent="0.15">
      <c r="A11" s="103"/>
      <c r="B11" s="23" t="s">
        <v>58</v>
      </c>
      <c r="C11" s="18"/>
      <c r="D11" s="18"/>
      <c r="E11" s="18"/>
      <c r="F11" s="18">
        <v>2</v>
      </c>
      <c r="G11" s="18">
        <v>15</v>
      </c>
      <c r="H11" s="18">
        <v>20</v>
      </c>
      <c r="I11" s="18"/>
      <c r="J11" s="18"/>
      <c r="K11" s="18"/>
      <c r="L11" s="18"/>
      <c r="M11" s="18"/>
      <c r="N11" s="18"/>
      <c r="O11" s="18"/>
      <c r="P11" s="18"/>
      <c r="Q11" s="18">
        <v>20</v>
      </c>
      <c r="R11" s="18">
        <v>15</v>
      </c>
      <c r="S11" s="18">
        <v>5</v>
      </c>
      <c r="T11" s="18">
        <v>20</v>
      </c>
      <c r="U11" s="18"/>
      <c r="V11" s="19"/>
      <c r="W11" s="19"/>
      <c r="X11" s="19"/>
      <c r="Y11" s="8"/>
    </row>
    <row r="12" spans="1:25" x14ac:dyDescent="0.15">
      <c r="A12" s="103"/>
      <c r="B12" s="23" t="s">
        <v>5</v>
      </c>
      <c r="C12" s="18">
        <v>40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19"/>
      <c r="X12" s="19"/>
      <c r="Y12" s="8"/>
    </row>
    <row r="13" spans="1:25" ht="11.25" thickBot="1" x14ac:dyDescent="0.2">
      <c r="A13" s="104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2"/>
      <c r="X13" s="22"/>
      <c r="Y13" s="8"/>
    </row>
    <row r="14" spans="1:25" x14ac:dyDescent="0.15">
      <c r="A14" s="102" t="s">
        <v>31</v>
      </c>
      <c r="B14" s="14" t="s">
        <v>181</v>
      </c>
      <c r="C14" s="15"/>
      <c r="D14" s="15">
        <v>5</v>
      </c>
      <c r="E14" s="15"/>
      <c r="F14" s="15"/>
      <c r="G14" s="15"/>
      <c r="H14" s="15"/>
      <c r="I14" s="15"/>
      <c r="J14" s="15"/>
      <c r="K14" s="15">
        <v>15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6"/>
      <c r="X14" s="16"/>
      <c r="Y14" s="8"/>
    </row>
    <row r="15" spans="1:25" x14ac:dyDescent="0.15">
      <c r="A15" s="103"/>
      <c r="B15" s="17" t="s">
        <v>132</v>
      </c>
      <c r="C15" s="18"/>
      <c r="D15" s="18"/>
      <c r="E15" s="18">
        <v>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8"/>
    </row>
    <row r="16" spans="1:25" x14ac:dyDescent="0.15">
      <c r="A16" s="103"/>
      <c r="B16" s="17" t="s">
        <v>188</v>
      </c>
      <c r="C16" s="18">
        <v>40</v>
      </c>
      <c r="D16" s="18"/>
      <c r="E16" s="18"/>
      <c r="F16" s="18">
        <v>5</v>
      </c>
      <c r="G16" s="18"/>
      <c r="H16" s="18"/>
      <c r="I16" s="18">
        <f>1/2</f>
        <v>0.5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19"/>
      <c r="X16" s="19"/>
      <c r="Y16" s="8"/>
    </row>
    <row r="17" spans="1:29" ht="11.25" thickBot="1" x14ac:dyDescent="0.2">
      <c r="A17" s="105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60</v>
      </c>
      <c r="V17" s="22"/>
      <c r="W17" s="22"/>
      <c r="X17" s="22"/>
      <c r="Y17" s="8"/>
    </row>
    <row r="18" spans="1:29" ht="11.25" thickBot="1" x14ac:dyDescent="0.2">
      <c r="A18" s="24">
        <f>SUM(C3)</f>
        <v>1</v>
      </c>
      <c r="B18" s="25" t="s">
        <v>35</v>
      </c>
      <c r="C18" s="26">
        <f t="shared" ref="C18:X18" si="0">SUM(C6:C13)</f>
        <v>70</v>
      </c>
      <c r="D18" s="26">
        <f t="shared" si="0"/>
        <v>0</v>
      </c>
      <c r="E18" s="26">
        <f t="shared" si="0"/>
        <v>7</v>
      </c>
      <c r="F18" s="26">
        <f t="shared" si="0"/>
        <v>19</v>
      </c>
      <c r="G18" s="26">
        <f t="shared" si="0"/>
        <v>15</v>
      </c>
      <c r="H18" s="26">
        <f t="shared" si="0"/>
        <v>20</v>
      </c>
      <c r="I18" s="26">
        <f t="shared" si="0"/>
        <v>0.1</v>
      </c>
      <c r="J18" s="26">
        <f t="shared" si="0"/>
        <v>38</v>
      </c>
      <c r="K18" s="26">
        <f t="shared" si="0"/>
        <v>0</v>
      </c>
      <c r="L18" s="26">
        <f t="shared" si="0"/>
        <v>28</v>
      </c>
      <c r="M18" s="26">
        <f t="shared" si="0"/>
        <v>40</v>
      </c>
      <c r="N18" s="26">
        <f t="shared" si="0"/>
        <v>25</v>
      </c>
      <c r="O18" s="26">
        <f t="shared" si="0"/>
        <v>50</v>
      </c>
      <c r="P18" s="26">
        <f t="shared" si="0"/>
        <v>0</v>
      </c>
      <c r="Q18" s="26">
        <f t="shared" si="0"/>
        <v>20</v>
      </c>
      <c r="R18" s="26">
        <f t="shared" si="0"/>
        <v>15</v>
      </c>
      <c r="S18" s="26">
        <f t="shared" si="0"/>
        <v>5</v>
      </c>
      <c r="T18" s="26">
        <f t="shared" si="0"/>
        <v>20</v>
      </c>
      <c r="U18" s="26">
        <f t="shared" si="0"/>
        <v>60</v>
      </c>
      <c r="V18" s="26">
        <f t="shared" si="0"/>
        <v>60</v>
      </c>
      <c r="W18" s="26">
        <f t="shared" si="0"/>
        <v>0</v>
      </c>
      <c r="X18" s="26">
        <f t="shared" si="0"/>
        <v>0</v>
      </c>
      <c r="Y18" s="8"/>
    </row>
    <row r="19" spans="1:29" x14ac:dyDescent="0.15">
      <c r="A19" s="27"/>
      <c r="B19" s="28" t="s">
        <v>36</v>
      </c>
      <c r="C19" s="29">
        <f>SUM(A18*C18)/1000</f>
        <v>7.0000000000000007E-2</v>
      </c>
      <c r="D19" s="29">
        <f>+(A18*D18)/1000</f>
        <v>0</v>
      </c>
      <c r="E19" s="29">
        <f>+(A18*E18)/1000</f>
        <v>7.0000000000000001E-3</v>
      </c>
      <c r="F19" s="29">
        <f>+(A18*F18)/1000</f>
        <v>1.9E-2</v>
      </c>
      <c r="G19" s="29">
        <f>+(A18*G18)/1000</f>
        <v>1.4999999999999999E-2</v>
      </c>
      <c r="H19" s="29">
        <f>+(A18*H18)/1000</f>
        <v>0.02</v>
      </c>
      <c r="I19" s="29">
        <f>+(A18*I18)</f>
        <v>0.1</v>
      </c>
      <c r="J19" s="29">
        <f>+(A18*J18)/1000</f>
        <v>3.7999999999999999E-2</v>
      </c>
      <c r="K19" s="29">
        <f>+(A18*K18)/1000</f>
        <v>0</v>
      </c>
      <c r="L19" s="29">
        <f>+(A18*L18)/1000</f>
        <v>2.8000000000000001E-2</v>
      </c>
      <c r="M19" s="29">
        <f>+(A18*M18)/1000</f>
        <v>0.04</v>
      </c>
      <c r="N19" s="29">
        <f>+(A18*N18)/1000</f>
        <v>2.5000000000000001E-2</v>
      </c>
      <c r="O19" s="29">
        <f>+(A18*O18)/1000</f>
        <v>0.05</v>
      </c>
      <c r="P19" s="29">
        <f>+(A18*P18)/1000</f>
        <v>0</v>
      </c>
      <c r="Q19" s="29">
        <f>+(A18*Q18)/1000</f>
        <v>0.02</v>
      </c>
      <c r="R19" s="29">
        <f>+(A18*R18)/1000</f>
        <v>1.4999999999999999E-2</v>
      </c>
      <c r="S19" s="29">
        <f>+(A18*S18)/1000</f>
        <v>5.0000000000000001E-3</v>
      </c>
      <c r="T19" s="29">
        <f>+(A18*T18)/1000</f>
        <v>0.02</v>
      </c>
      <c r="U19" s="29">
        <f>+(A18*U18)/1000</f>
        <v>0.06</v>
      </c>
      <c r="V19" s="29">
        <f>+(A18*V18)/1000</f>
        <v>0.06</v>
      </c>
      <c r="W19" s="29">
        <f>+(A18*W18)/1000</f>
        <v>0</v>
      </c>
      <c r="X19" s="29">
        <f>+(A18*X18)/1000</f>
        <v>0</v>
      </c>
      <c r="Y19" s="8"/>
    </row>
    <row r="20" spans="1:29" x14ac:dyDescent="0.15">
      <c r="A20" s="24">
        <f>SUM(D3)</f>
        <v>1</v>
      </c>
      <c r="B20" s="28" t="s">
        <v>37</v>
      </c>
      <c r="C20" s="30">
        <f t="shared" ref="C20:X20" si="1">SUM(C14:C17)</f>
        <v>40</v>
      </c>
      <c r="D20" s="30">
        <f t="shared" si="1"/>
        <v>5</v>
      </c>
      <c r="E20" s="30">
        <f t="shared" si="1"/>
        <v>7</v>
      </c>
      <c r="F20" s="30">
        <f t="shared" si="1"/>
        <v>5</v>
      </c>
      <c r="G20" s="30">
        <f t="shared" si="1"/>
        <v>0</v>
      </c>
      <c r="H20" s="30">
        <f t="shared" si="1"/>
        <v>0</v>
      </c>
      <c r="I20" s="30">
        <f t="shared" si="1"/>
        <v>0.5</v>
      </c>
      <c r="J20" s="30">
        <f t="shared" si="1"/>
        <v>0</v>
      </c>
      <c r="K20" s="30">
        <f t="shared" si="1"/>
        <v>15</v>
      </c>
      <c r="L20" s="30">
        <f t="shared" si="1"/>
        <v>0</v>
      </c>
      <c r="M20" s="30">
        <f t="shared" si="1"/>
        <v>0</v>
      </c>
      <c r="N20" s="30">
        <f t="shared" si="1"/>
        <v>0</v>
      </c>
      <c r="O20" s="30">
        <f t="shared" si="1"/>
        <v>0</v>
      </c>
      <c r="P20" s="30">
        <f t="shared" si="1"/>
        <v>0</v>
      </c>
      <c r="Q20" s="30">
        <f t="shared" si="1"/>
        <v>0</v>
      </c>
      <c r="R20" s="30">
        <f t="shared" si="1"/>
        <v>0</v>
      </c>
      <c r="S20" s="30">
        <f t="shared" si="1"/>
        <v>0</v>
      </c>
      <c r="T20" s="30">
        <f t="shared" si="1"/>
        <v>0</v>
      </c>
      <c r="U20" s="30">
        <f t="shared" si="1"/>
        <v>60</v>
      </c>
      <c r="V20" s="30">
        <f t="shared" si="1"/>
        <v>0</v>
      </c>
      <c r="W20" s="30">
        <f t="shared" si="1"/>
        <v>0</v>
      </c>
      <c r="X20" s="30">
        <f t="shared" si="1"/>
        <v>0</v>
      </c>
      <c r="Y20" s="8"/>
    </row>
    <row r="21" spans="1:29" ht="11.25" thickBot="1" x14ac:dyDescent="0.2">
      <c r="A21" s="31"/>
      <c r="B21" s="32" t="s">
        <v>38</v>
      </c>
      <c r="C21" s="33">
        <f>SUM(A20*C20)/1000</f>
        <v>0.04</v>
      </c>
      <c r="D21" s="33">
        <f>+(A20*D20)/1000</f>
        <v>5.0000000000000001E-3</v>
      </c>
      <c r="E21" s="33">
        <f>+(A20*E20)/1000</f>
        <v>7.0000000000000001E-3</v>
      </c>
      <c r="F21" s="33">
        <f>+(A20*F20)/1000</f>
        <v>5.0000000000000001E-3</v>
      </c>
      <c r="G21" s="33">
        <f>+(A20*G20)/1000</f>
        <v>0</v>
      </c>
      <c r="H21" s="33">
        <f>+(A20*H20)</f>
        <v>0</v>
      </c>
      <c r="I21" s="33">
        <f>+(A20*I20)</f>
        <v>0.5</v>
      </c>
      <c r="J21" s="33">
        <f>+(A20*J20)/1000</f>
        <v>0</v>
      </c>
      <c r="K21" s="33">
        <f>+(A20*K20)/1000</f>
        <v>1.4999999999999999E-2</v>
      </c>
      <c r="L21" s="33">
        <f>+(A20*L20)/1000</f>
        <v>0</v>
      </c>
      <c r="M21" s="33">
        <f>+(A20*M20)/1000</f>
        <v>0</v>
      </c>
      <c r="N21" s="33">
        <f>+(A20*N20)/1000</f>
        <v>0</v>
      </c>
      <c r="O21" s="33">
        <f>+(A20*O20)/1000</f>
        <v>0</v>
      </c>
      <c r="P21" s="33">
        <f>+(A20*P20)/1000</f>
        <v>0</v>
      </c>
      <c r="Q21" s="33">
        <f>+(A20*Q20)/1000</f>
        <v>0</v>
      </c>
      <c r="R21" s="33">
        <f>+(A20*R20)/1000</f>
        <v>0</v>
      </c>
      <c r="S21" s="33">
        <f>+(A20*S20)</f>
        <v>0</v>
      </c>
      <c r="T21" s="33">
        <f>+(A20*T20)/1000</f>
        <v>0</v>
      </c>
      <c r="U21" s="33">
        <f>+(A20*U20)/1000</f>
        <v>0.06</v>
      </c>
      <c r="V21" s="33">
        <f>+(A20*V20)/1000</f>
        <v>0</v>
      </c>
      <c r="W21" s="34">
        <f>+(A20*W20)</f>
        <v>0</v>
      </c>
      <c r="X21" s="34">
        <f>+(A20*X20)/1000</f>
        <v>0</v>
      </c>
      <c r="Y21" s="8"/>
    </row>
    <row r="22" spans="1:29" x14ac:dyDescent="0.15">
      <c r="A22" s="106" t="s">
        <v>39</v>
      </c>
      <c r="B22" s="107"/>
      <c r="C22" s="35">
        <f t="shared" ref="C22:X22" si="2">+C21+C19</f>
        <v>0.11000000000000001</v>
      </c>
      <c r="D22" s="35">
        <f t="shared" si="2"/>
        <v>5.0000000000000001E-3</v>
      </c>
      <c r="E22" s="35">
        <f t="shared" si="2"/>
        <v>1.4E-2</v>
      </c>
      <c r="F22" s="35">
        <f t="shared" si="2"/>
        <v>2.4E-2</v>
      </c>
      <c r="G22" s="35">
        <f t="shared" si="2"/>
        <v>1.4999999999999999E-2</v>
      </c>
      <c r="H22" s="35">
        <f t="shared" si="2"/>
        <v>0.02</v>
      </c>
      <c r="I22" s="35">
        <f t="shared" si="2"/>
        <v>0.6</v>
      </c>
      <c r="J22" s="35">
        <f t="shared" si="2"/>
        <v>3.7999999999999999E-2</v>
      </c>
      <c r="K22" s="35">
        <f t="shared" si="2"/>
        <v>1.4999999999999999E-2</v>
      </c>
      <c r="L22" s="35">
        <f t="shared" si="2"/>
        <v>2.8000000000000001E-2</v>
      </c>
      <c r="M22" s="35">
        <f t="shared" si="2"/>
        <v>0.04</v>
      </c>
      <c r="N22" s="35">
        <f t="shared" si="2"/>
        <v>2.5000000000000001E-2</v>
      </c>
      <c r="O22" s="35">
        <f t="shared" si="2"/>
        <v>0.05</v>
      </c>
      <c r="P22" s="35">
        <f t="shared" si="2"/>
        <v>0</v>
      </c>
      <c r="Q22" s="35">
        <f t="shared" si="2"/>
        <v>0.02</v>
      </c>
      <c r="R22" s="35">
        <f t="shared" si="2"/>
        <v>1.4999999999999999E-2</v>
      </c>
      <c r="S22" s="35">
        <f t="shared" si="2"/>
        <v>5.0000000000000001E-3</v>
      </c>
      <c r="T22" s="35">
        <f t="shared" si="2"/>
        <v>0.02</v>
      </c>
      <c r="U22" s="35">
        <f t="shared" si="2"/>
        <v>0.12</v>
      </c>
      <c r="V22" s="35">
        <f t="shared" si="2"/>
        <v>0.06</v>
      </c>
      <c r="W22" s="36">
        <f t="shared" si="2"/>
        <v>0</v>
      </c>
      <c r="X22" s="36">
        <f t="shared" si="2"/>
        <v>0</v>
      </c>
      <c r="Y22" s="8"/>
    </row>
    <row r="23" spans="1:29" x14ac:dyDescent="0.15">
      <c r="A23" s="99" t="s">
        <v>40</v>
      </c>
      <c r="B23" s="101"/>
      <c r="C23" s="37">
        <v>300</v>
      </c>
      <c r="D23" s="37">
        <v>2850</v>
      </c>
      <c r="E23" s="37">
        <v>2250</v>
      </c>
      <c r="F23" s="37">
        <v>900</v>
      </c>
      <c r="G23" s="37">
        <v>950</v>
      </c>
      <c r="H23" s="37">
        <v>330</v>
      </c>
      <c r="I23" s="37">
        <v>75</v>
      </c>
      <c r="J23" s="37">
        <v>440</v>
      </c>
      <c r="K23" s="37">
        <v>500</v>
      </c>
      <c r="L23" s="37">
        <v>290</v>
      </c>
      <c r="M23" s="37">
        <v>1750</v>
      </c>
      <c r="N23" s="37">
        <v>380</v>
      </c>
      <c r="O23" s="37">
        <v>380</v>
      </c>
      <c r="P23" s="37">
        <v>150</v>
      </c>
      <c r="Q23" s="37">
        <v>350</v>
      </c>
      <c r="R23" s="37">
        <v>600</v>
      </c>
      <c r="S23" s="37">
        <v>200</v>
      </c>
      <c r="T23" s="37">
        <v>175</v>
      </c>
      <c r="U23" s="38">
        <v>600</v>
      </c>
      <c r="V23" s="37">
        <v>275</v>
      </c>
      <c r="W23" s="37"/>
      <c r="X23" s="38"/>
      <c r="Y23" s="8"/>
    </row>
    <row r="24" spans="1:29" x14ac:dyDescent="0.15">
      <c r="A24" s="40">
        <f>SUM(A18)</f>
        <v>1</v>
      </c>
      <c r="B24" s="41" t="s">
        <v>41</v>
      </c>
      <c r="C24" s="42">
        <f t="shared" ref="C24" si="3">SUM(C19*C23)</f>
        <v>21.000000000000004</v>
      </c>
      <c r="D24" s="42">
        <f t="shared" ref="D24:X24" si="4">SUM(D19*D23)</f>
        <v>0</v>
      </c>
      <c r="E24" s="42">
        <f t="shared" si="4"/>
        <v>15.75</v>
      </c>
      <c r="F24" s="42">
        <f t="shared" si="4"/>
        <v>17.099999999999998</v>
      </c>
      <c r="G24" s="42">
        <f t="shared" si="4"/>
        <v>14.25</v>
      </c>
      <c r="H24" s="42">
        <f t="shared" si="4"/>
        <v>6.6000000000000005</v>
      </c>
      <c r="I24" s="42">
        <f t="shared" si="4"/>
        <v>7.5</v>
      </c>
      <c r="J24" s="42">
        <f t="shared" si="4"/>
        <v>16.72</v>
      </c>
      <c r="K24" s="42">
        <f t="shared" si="4"/>
        <v>0</v>
      </c>
      <c r="L24" s="42">
        <f t="shared" si="4"/>
        <v>8.120000000000001</v>
      </c>
      <c r="M24" s="42">
        <f t="shared" si="4"/>
        <v>70</v>
      </c>
      <c r="N24" s="42">
        <f t="shared" si="4"/>
        <v>9.5</v>
      </c>
      <c r="O24" s="42">
        <f t="shared" si="4"/>
        <v>19</v>
      </c>
      <c r="P24" s="42">
        <f t="shared" si="4"/>
        <v>0</v>
      </c>
      <c r="Q24" s="42">
        <f t="shared" si="4"/>
        <v>7</v>
      </c>
      <c r="R24" s="42">
        <f t="shared" si="4"/>
        <v>9</v>
      </c>
      <c r="S24" s="42">
        <f t="shared" si="4"/>
        <v>1</v>
      </c>
      <c r="T24" s="42">
        <f t="shared" si="4"/>
        <v>3.5</v>
      </c>
      <c r="U24" s="42">
        <f t="shared" si="4"/>
        <v>36</v>
      </c>
      <c r="V24" s="42">
        <f t="shared" si="4"/>
        <v>16.5</v>
      </c>
      <c r="W24" s="42">
        <f t="shared" si="4"/>
        <v>0</v>
      </c>
      <c r="X24" s="42">
        <f t="shared" si="4"/>
        <v>0</v>
      </c>
      <c r="Y24" s="43">
        <f>SUM(C24:X24)</f>
        <v>278.53999999999996</v>
      </c>
    </row>
    <row r="25" spans="1:29" x14ac:dyDescent="0.15">
      <c r="A25" s="40">
        <f>SUM(A20)</f>
        <v>1</v>
      </c>
      <c r="B25" s="41" t="s">
        <v>41</v>
      </c>
      <c r="C25" s="42">
        <f t="shared" ref="C25:X25" si="5">SUM(C21*C23)</f>
        <v>12</v>
      </c>
      <c r="D25" s="42">
        <f t="shared" si="5"/>
        <v>14.25</v>
      </c>
      <c r="E25" s="42">
        <f t="shared" si="5"/>
        <v>15.75</v>
      </c>
      <c r="F25" s="42">
        <f t="shared" si="5"/>
        <v>4.5</v>
      </c>
      <c r="G25" s="42">
        <f t="shared" si="5"/>
        <v>0</v>
      </c>
      <c r="H25" s="42">
        <f t="shared" si="5"/>
        <v>0</v>
      </c>
      <c r="I25" s="42">
        <f t="shared" si="5"/>
        <v>37.5</v>
      </c>
      <c r="J25" s="42">
        <f t="shared" si="5"/>
        <v>0</v>
      </c>
      <c r="K25" s="42">
        <f t="shared" si="5"/>
        <v>7.5</v>
      </c>
      <c r="L25" s="42">
        <f t="shared" si="5"/>
        <v>0</v>
      </c>
      <c r="M25" s="42">
        <f t="shared" si="5"/>
        <v>0</v>
      </c>
      <c r="N25" s="42">
        <f t="shared" si="5"/>
        <v>0</v>
      </c>
      <c r="O25" s="42">
        <f t="shared" si="5"/>
        <v>0</v>
      </c>
      <c r="P25" s="42">
        <f t="shared" si="5"/>
        <v>0</v>
      </c>
      <c r="Q25" s="42">
        <f t="shared" si="5"/>
        <v>0</v>
      </c>
      <c r="R25" s="42">
        <f t="shared" si="5"/>
        <v>0</v>
      </c>
      <c r="S25" s="42">
        <f t="shared" si="5"/>
        <v>0</v>
      </c>
      <c r="T25" s="42">
        <f t="shared" si="5"/>
        <v>0</v>
      </c>
      <c r="U25" s="42">
        <f t="shared" si="5"/>
        <v>36</v>
      </c>
      <c r="V25" s="42">
        <f t="shared" si="5"/>
        <v>0</v>
      </c>
      <c r="W25" s="42">
        <f t="shared" si="5"/>
        <v>0</v>
      </c>
      <c r="X25" s="42">
        <f t="shared" si="5"/>
        <v>0</v>
      </c>
      <c r="Y25" s="43">
        <f>SUM(C25:X25)</f>
        <v>127.5</v>
      </c>
    </row>
    <row r="26" spans="1:29" x14ac:dyDescent="0.15">
      <c r="A26" s="108" t="s">
        <v>42</v>
      </c>
      <c r="B26" s="109"/>
      <c r="C26" s="44">
        <f>SUM(C24:C25)</f>
        <v>33</v>
      </c>
      <c r="D26" s="44">
        <f t="shared" ref="D26:X26" si="6">SUM(D24:D25)</f>
        <v>14.25</v>
      </c>
      <c r="E26" s="44">
        <f t="shared" si="6"/>
        <v>31.5</v>
      </c>
      <c r="F26" s="44">
        <f t="shared" si="6"/>
        <v>21.599999999999998</v>
      </c>
      <c r="G26" s="44">
        <f t="shared" si="6"/>
        <v>14.25</v>
      </c>
      <c r="H26" s="44">
        <f t="shared" si="6"/>
        <v>6.6000000000000005</v>
      </c>
      <c r="I26" s="44">
        <f t="shared" si="6"/>
        <v>45</v>
      </c>
      <c r="J26" s="44">
        <f t="shared" si="6"/>
        <v>16.72</v>
      </c>
      <c r="K26" s="44">
        <f t="shared" si="6"/>
        <v>7.5</v>
      </c>
      <c r="L26" s="44">
        <f t="shared" si="6"/>
        <v>8.120000000000001</v>
      </c>
      <c r="M26" s="44">
        <f t="shared" si="6"/>
        <v>70</v>
      </c>
      <c r="N26" s="44">
        <f t="shared" si="6"/>
        <v>9.5</v>
      </c>
      <c r="O26" s="44">
        <f t="shared" si="6"/>
        <v>19</v>
      </c>
      <c r="P26" s="44">
        <f t="shared" si="6"/>
        <v>0</v>
      </c>
      <c r="Q26" s="44">
        <f t="shared" si="6"/>
        <v>7</v>
      </c>
      <c r="R26" s="44">
        <f t="shared" si="6"/>
        <v>9</v>
      </c>
      <c r="S26" s="44">
        <f t="shared" si="6"/>
        <v>1</v>
      </c>
      <c r="T26" s="44">
        <f t="shared" si="6"/>
        <v>3.5</v>
      </c>
      <c r="U26" s="44">
        <f t="shared" si="6"/>
        <v>72</v>
      </c>
      <c r="V26" s="44">
        <f t="shared" si="6"/>
        <v>16.5</v>
      </c>
      <c r="W26" s="44">
        <f t="shared" si="6"/>
        <v>0</v>
      </c>
      <c r="X26" s="44">
        <f t="shared" si="6"/>
        <v>0</v>
      </c>
      <c r="Y26" s="43">
        <f>SUM(C26:X26)</f>
        <v>406.03999999999996</v>
      </c>
    </row>
    <row r="27" spans="1:29" x14ac:dyDescent="0.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</row>
    <row r="28" spans="1:29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6"/>
      <c r="Z28" s="48"/>
      <c r="AA28" s="48"/>
      <c r="AB28" s="48"/>
      <c r="AC28" s="48"/>
    </row>
    <row r="29" spans="1:29" x14ac:dyDescent="0.15">
      <c r="A29" s="110" t="s">
        <v>43</v>
      </c>
      <c r="B29" s="110"/>
      <c r="C29" s="49"/>
      <c r="H29" s="110" t="s">
        <v>44</v>
      </c>
      <c r="I29" s="110"/>
      <c r="J29" s="110"/>
      <c r="K29" s="110"/>
      <c r="P29" s="110" t="s">
        <v>45</v>
      </c>
      <c r="Q29" s="110"/>
      <c r="R29" s="110"/>
      <c r="S29" s="110"/>
    </row>
    <row r="33" spans="1:25" x14ac:dyDescent="0.15">
      <c r="B33" s="92" t="s">
        <v>0</v>
      </c>
      <c r="C33" s="92"/>
      <c r="D33" s="92"/>
      <c r="E33" s="92"/>
      <c r="F33" s="92"/>
      <c r="G33" s="92"/>
      <c r="H33" s="92"/>
      <c r="I33" s="92"/>
      <c r="J33" s="92"/>
      <c r="L33" s="2"/>
      <c r="M33" s="93" t="s">
        <v>217</v>
      </c>
      <c r="N33" s="93"/>
      <c r="O33" s="93"/>
      <c r="P33" s="93"/>
      <c r="Q33" s="93"/>
      <c r="R33" s="93" t="s">
        <v>110</v>
      </c>
      <c r="S33" s="93"/>
      <c r="T33" s="93"/>
      <c r="U33" s="93"/>
      <c r="V33" s="93"/>
    </row>
    <row r="34" spans="1:25" x14ac:dyDescent="0.15">
      <c r="B34" s="3" t="s">
        <v>3</v>
      </c>
      <c r="C34" s="4">
        <v>1</v>
      </c>
      <c r="D34" s="4">
        <v>1</v>
      </c>
      <c r="E34" s="5"/>
      <c r="F34" s="5"/>
      <c r="G34" s="5"/>
      <c r="H34" s="5"/>
      <c r="I34" s="5"/>
      <c r="J34" s="5"/>
      <c r="P34" s="94">
        <v>44903</v>
      </c>
      <c r="Q34" s="94"/>
      <c r="R34" s="94"/>
      <c r="S34" s="94"/>
      <c r="T34" s="5"/>
      <c r="U34" s="5"/>
      <c r="V34" s="5"/>
    </row>
    <row r="35" spans="1:25" x14ac:dyDescent="0.15">
      <c r="A35" s="95"/>
      <c r="B35" s="96"/>
      <c r="C35" s="99" t="s">
        <v>4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1"/>
      <c r="W35" s="7"/>
      <c r="X35" s="7"/>
      <c r="Y35" s="8"/>
    </row>
    <row r="36" spans="1:25" ht="45" thickBot="1" x14ac:dyDescent="0.2">
      <c r="A36" s="97"/>
      <c r="B36" s="98"/>
      <c r="C36" s="9" t="s">
        <v>5</v>
      </c>
      <c r="D36" s="11" t="s">
        <v>8</v>
      </c>
      <c r="E36" s="11" t="s">
        <v>7</v>
      </c>
      <c r="F36" s="11" t="s">
        <v>51</v>
      </c>
      <c r="G36" s="11" t="s">
        <v>13</v>
      </c>
      <c r="H36" s="11" t="s">
        <v>19</v>
      </c>
      <c r="I36" s="11" t="s">
        <v>47</v>
      </c>
      <c r="J36" s="11" t="s">
        <v>11</v>
      </c>
      <c r="K36" s="11" t="s">
        <v>48</v>
      </c>
      <c r="L36" s="11" t="s">
        <v>20</v>
      </c>
      <c r="M36" s="11" t="s">
        <v>9</v>
      </c>
      <c r="N36" s="11" t="s">
        <v>161</v>
      </c>
      <c r="O36" s="11" t="s">
        <v>12</v>
      </c>
      <c r="P36" s="11" t="s">
        <v>175</v>
      </c>
      <c r="Q36" s="11" t="s">
        <v>77</v>
      </c>
      <c r="R36" s="11" t="s">
        <v>21</v>
      </c>
      <c r="S36" s="11"/>
      <c r="T36" s="11"/>
      <c r="U36" s="11"/>
      <c r="V36" s="10"/>
      <c r="W36" s="10"/>
      <c r="X36" s="10"/>
      <c r="Y36" s="8"/>
    </row>
    <row r="37" spans="1:25" ht="11.25" customHeight="1" x14ac:dyDescent="0.15">
      <c r="A37" s="102" t="s">
        <v>25</v>
      </c>
      <c r="B37" s="14" t="s">
        <v>66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>
        <v>80</v>
      </c>
      <c r="S37" s="15"/>
      <c r="T37" s="15"/>
      <c r="U37" s="15"/>
      <c r="V37" s="16"/>
      <c r="W37" s="16"/>
      <c r="X37" s="16"/>
      <c r="Y37" s="8"/>
    </row>
    <row r="38" spans="1:25" x14ac:dyDescent="0.15">
      <c r="A38" s="103"/>
      <c r="B38" s="17" t="s">
        <v>152</v>
      </c>
      <c r="C38" s="18"/>
      <c r="D38" s="18">
        <v>5</v>
      </c>
      <c r="E38" s="18"/>
      <c r="F38" s="18">
        <v>18</v>
      </c>
      <c r="G38" s="18"/>
      <c r="H38" s="18">
        <v>25</v>
      </c>
      <c r="I38" s="18">
        <v>28</v>
      </c>
      <c r="J38" s="18"/>
      <c r="K38" s="18"/>
      <c r="L38" s="18"/>
      <c r="M38" s="18">
        <f>1/10</f>
        <v>0.1</v>
      </c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8"/>
    </row>
    <row r="39" spans="1:25" x14ac:dyDescent="0.15">
      <c r="A39" s="103"/>
      <c r="B39" s="17" t="s">
        <v>132</v>
      </c>
      <c r="C39" s="18"/>
      <c r="D39" s="18"/>
      <c r="E39" s="18">
        <v>15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9"/>
      <c r="X39" s="19"/>
      <c r="Y39" s="8"/>
    </row>
    <row r="40" spans="1:25" ht="11.25" thickBot="1" x14ac:dyDescent="0.2">
      <c r="A40" s="104"/>
      <c r="B40" s="20" t="s">
        <v>5</v>
      </c>
      <c r="C40" s="21">
        <v>60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  <c r="W40" s="22"/>
      <c r="X40" s="22"/>
      <c r="Y40" s="8"/>
    </row>
    <row r="41" spans="1:25" ht="11.25" customHeight="1" x14ac:dyDescent="0.15">
      <c r="A41" s="102" t="s">
        <v>27</v>
      </c>
      <c r="B41" s="14" t="s">
        <v>190</v>
      </c>
      <c r="C41" s="15"/>
      <c r="D41" s="15">
        <v>5</v>
      </c>
      <c r="E41" s="15"/>
      <c r="F41" s="15"/>
      <c r="G41" s="15"/>
      <c r="H41" s="15"/>
      <c r="I41" s="15"/>
      <c r="J41" s="15">
        <v>40</v>
      </c>
      <c r="K41" s="15"/>
      <c r="L41" s="15"/>
      <c r="M41" s="15">
        <f>1/5</f>
        <v>0.2</v>
      </c>
      <c r="N41" s="15">
        <v>20</v>
      </c>
      <c r="O41" s="15">
        <v>25</v>
      </c>
      <c r="P41" s="15">
        <v>20</v>
      </c>
      <c r="Q41" s="15">
        <v>30</v>
      </c>
      <c r="R41" s="15"/>
      <c r="S41" s="15"/>
      <c r="T41" s="15"/>
      <c r="U41" s="15"/>
      <c r="V41" s="16"/>
      <c r="W41" s="16"/>
      <c r="X41" s="16"/>
      <c r="Y41" s="8"/>
    </row>
    <row r="42" spans="1:25" x14ac:dyDescent="0.15">
      <c r="A42" s="103"/>
      <c r="B42" s="17" t="s">
        <v>59</v>
      </c>
      <c r="C42" s="18"/>
      <c r="D42" s="18">
        <v>12</v>
      </c>
      <c r="E42" s="18"/>
      <c r="F42" s="18"/>
      <c r="G42" s="18"/>
      <c r="H42" s="18"/>
      <c r="I42" s="18"/>
      <c r="J42" s="18"/>
      <c r="K42" s="18">
        <v>50</v>
      </c>
      <c r="L42" s="18">
        <v>3</v>
      </c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8"/>
    </row>
    <row r="43" spans="1:25" x14ac:dyDescent="0.15">
      <c r="A43" s="103"/>
      <c r="B43" s="17" t="s">
        <v>187</v>
      </c>
      <c r="C43" s="18">
        <v>60</v>
      </c>
      <c r="D43" s="18"/>
      <c r="E43" s="18">
        <v>15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8"/>
    </row>
    <row r="44" spans="1:25" ht="11.25" thickBot="1" x14ac:dyDescent="0.2">
      <c r="A44" s="104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2"/>
      <c r="W44" s="22"/>
      <c r="X44" s="22"/>
      <c r="Y44" s="8"/>
    </row>
    <row r="45" spans="1:25" ht="11.25" customHeight="1" x14ac:dyDescent="0.15">
      <c r="A45" s="102" t="s">
        <v>31</v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52"/>
      <c r="X45" s="52"/>
      <c r="Y45" s="8"/>
    </row>
    <row r="46" spans="1:25" x14ac:dyDescent="0.15">
      <c r="A46" s="103"/>
      <c r="B46" s="5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54"/>
      <c r="W46" s="54"/>
      <c r="X46" s="54"/>
      <c r="Y46" s="8"/>
    </row>
    <row r="47" spans="1:25" x14ac:dyDescent="0.15">
      <c r="A47" s="103"/>
      <c r="B47" s="5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54"/>
      <c r="W47" s="54"/>
      <c r="X47" s="54"/>
      <c r="Y47" s="8"/>
    </row>
    <row r="48" spans="1:25" ht="11.25" thickBot="1" x14ac:dyDescent="0.2">
      <c r="A48" s="105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57"/>
      <c r="X48" s="57"/>
      <c r="Y48" s="8"/>
    </row>
    <row r="49" spans="1:25" ht="11.25" thickBot="1" x14ac:dyDescent="0.2">
      <c r="A49" s="24">
        <f>SUM(C34)</f>
        <v>1</v>
      </c>
      <c r="B49" s="25" t="s">
        <v>73</v>
      </c>
      <c r="C49" s="26">
        <f>SUM(C37:C40)</f>
        <v>60</v>
      </c>
      <c r="D49" s="26">
        <f t="shared" ref="D49:X49" si="7">SUM(D37:D40)</f>
        <v>5</v>
      </c>
      <c r="E49" s="26">
        <f t="shared" si="7"/>
        <v>15</v>
      </c>
      <c r="F49" s="26">
        <f t="shared" si="7"/>
        <v>18</v>
      </c>
      <c r="G49" s="26">
        <f t="shared" si="7"/>
        <v>0</v>
      </c>
      <c r="H49" s="26">
        <f t="shared" si="7"/>
        <v>25</v>
      </c>
      <c r="I49" s="26">
        <f t="shared" si="7"/>
        <v>28</v>
      </c>
      <c r="J49" s="26">
        <f t="shared" si="7"/>
        <v>0</v>
      </c>
      <c r="K49" s="26">
        <f t="shared" si="7"/>
        <v>0</v>
      </c>
      <c r="L49" s="26">
        <f t="shared" si="7"/>
        <v>0</v>
      </c>
      <c r="M49" s="26">
        <f t="shared" si="7"/>
        <v>0.1</v>
      </c>
      <c r="N49" s="26">
        <f t="shared" si="7"/>
        <v>0</v>
      </c>
      <c r="O49" s="26">
        <f t="shared" si="7"/>
        <v>0</v>
      </c>
      <c r="P49" s="26">
        <f t="shared" si="7"/>
        <v>0</v>
      </c>
      <c r="Q49" s="26">
        <f t="shared" si="7"/>
        <v>0</v>
      </c>
      <c r="R49" s="26">
        <f t="shared" si="7"/>
        <v>80</v>
      </c>
      <c r="S49" s="26">
        <f t="shared" si="7"/>
        <v>0</v>
      </c>
      <c r="T49" s="26">
        <f t="shared" si="7"/>
        <v>0</v>
      </c>
      <c r="U49" s="26">
        <f t="shared" si="7"/>
        <v>0</v>
      </c>
      <c r="V49" s="26">
        <f t="shared" si="7"/>
        <v>0</v>
      </c>
      <c r="W49" s="26">
        <f t="shared" si="7"/>
        <v>0</v>
      </c>
      <c r="X49" s="26">
        <f t="shared" si="7"/>
        <v>0</v>
      </c>
      <c r="Y49" s="8"/>
    </row>
    <row r="50" spans="1:25" x14ac:dyDescent="0.15">
      <c r="A50" s="27"/>
      <c r="B50" s="28" t="s">
        <v>74</v>
      </c>
      <c r="C50" s="29">
        <f>SUM(A49*C49)/1000</f>
        <v>0.06</v>
      </c>
      <c r="D50" s="29">
        <f>+(A49*D49)/1000</f>
        <v>5.0000000000000001E-3</v>
      </c>
      <c r="E50" s="29">
        <f>+(A49*E49)/1000</f>
        <v>1.4999999999999999E-2</v>
      </c>
      <c r="F50" s="29">
        <f>+(A49*F49)/1000</f>
        <v>1.7999999999999999E-2</v>
      </c>
      <c r="G50" s="29">
        <f>+(A49*G49)/1000</f>
        <v>0</v>
      </c>
      <c r="H50" s="29">
        <f>+(A49*H49)/1000</f>
        <v>2.5000000000000001E-2</v>
      </c>
      <c r="I50" s="29">
        <f>+(A49*I49)/1000</f>
        <v>2.8000000000000001E-2</v>
      </c>
      <c r="J50" s="29">
        <f>+(A49*J49)/1000</f>
        <v>0</v>
      </c>
      <c r="K50" s="29">
        <f>+(A49*K49)/1000</f>
        <v>0</v>
      </c>
      <c r="L50" s="29">
        <f>+(A49*L49)/1000</f>
        <v>0</v>
      </c>
      <c r="M50" s="29">
        <f>+(A49*M49)</f>
        <v>0.1</v>
      </c>
      <c r="N50" s="29">
        <f>+(A49*N49)/1000</f>
        <v>0</v>
      </c>
      <c r="O50" s="29">
        <f>+(A49*O49)/1000</f>
        <v>0</v>
      </c>
      <c r="P50" s="29">
        <f>+(A49*P49)/1000</f>
        <v>0</v>
      </c>
      <c r="Q50" s="29">
        <f>+(A49*Q49)/1000</f>
        <v>0</v>
      </c>
      <c r="R50" s="29">
        <f>+(A49*R49)/1000</f>
        <v>0.08</v>
      </c>
      <c r="S50" s="29">
        <f>+(A49*S49)/1000</f>
        <v>0</v>
      </c>
      <c r="T50" s="29">
        <f>+(A49*T49)/1000</f>
        <v>0</v>
      </c>
      <c r="U50" s="29">
        <f>+(A49*U49)/1000</f>
        <v>0</v>
      </c>
      <c r="V50" s="29">
        <f>+(A49*V49)/1000</f>
        <v>0</v>
      </c>
      <c r="W50" s="29">
        <f>+(A49*W49)/1000</f>
        <v>0</v>
      </c>
      <c r="X50" s="29">
        <f>+(A49*X49)/1000</f>
        <v>0</v>
      </c>
      <c r="Y50" s="8"/>
    </row>
    <row r="51" spans="1:25" x14ac:dyDescent="0.15">
      <c r="A51" s="24">
        <f>SUM(D34)</f>
        <v>1</v>
      </c>
      <c r="B51" s="28" t="s">
        <v>75</v>
      </c>
      <c r="C51" s="30">
        <f>SUM(C41:C44)</f>
        <v>60</v>
      </c>
      <c r="D51" s="30">
        <f t="shared" ref="D51:X51" si="8">SUM(D41:D44)</f>
        <v>17</v>
      </c>
      <c r="E51" s="30">
        <f t="shared" si="8"/>
        <v>15</v>
      </c>
      <c r="F51" s="30">
        <f t="shared" si="8"/>
        <v>0</v>
      </c>
      <c r="G51" s="30">
        <f t="shared" si="8"/>
        <v>0</v>
      </c>
      <c r="H51" s="30">
        <f t="shared" si="8"/>
        <v>0</v>
      </c>
      <c r="I51" s="30">
        <f t="shared" si="8"/>
        <v>0</v>
      </c>
      <c r="J51" s="30">
        <f t="shared" si="8"/>
        <v>40</v>
      </c>
      <c r="K51" s="30">
        <f t="shared" si="8"/>
        <v>50</v>
      </c>
      <c r="L51" s="30">
        <f t="shared" si="8"/>
        <v>3</v>
      </c>
      <c r="M51" s="30">
        <f t="shared" si="8"/>
        <v>0.2</v>
      </c>
      <c r="N51" s="30">
        <f t="shared" si="8"/>
        <v>20</v>
      </c>
      <c r="O51" s="30">
        <f t="shared" si="8"/>
        <v>25</v>
      </c>
      <c r="P51" s="30">
        <f t="shared" si="8"/>
        <v>20</v>
      </c>
      <c r="Q51" s="30">
        <f t="shared" si="8"/>
        <v>30</v>
      </c>
      <c r="R51" s="30">
        <f t="shared" si="8"/>
        <v>0</v>
      </c>
      <c r="S51" s="30">
        <f t="shared" si="8"/>
        <v>0</v>
      </c>
      <c r="T51" s="30">
        <f t="shared" si="8"/>
        <v>0</v>
      </c>
      <c r="U51" s="30">
        <f t="shared" si="8"/>
        <v>0</v>
      </c>
      <c r="V51" s="30">
        <f t="shared" si="8"/>
        <v>0</v>
      </c>
      <c r="W51" s="30">
        <f t="shared" si="8"/>
        <v>0</v>
      </c>
      <c r="X51" s="30">
        <f t="shared" si="8"/>
        <v>0</v>
      </c>
      <c r="Y51" s="8"/>
    </row>
    <row r="52" spans="1:25" ht="11.25" thickBot="1" x14ac:dyDescent="0.2">
      <c r="A52" s="31"/>
      <c r="B52" s="32" t="s">
        <v>76</v>
      </c>
      <c r="C52" s="33">
        <f>SUM(A51*C51)/1000</f>
        <v>0.06</v>
      </c>
      <c r="D52" s="33">
        <f>+(A51*D51)/1000</f>
        <v>1.7000000000000001E-2</v>
      </c>
      <c r="E52" s="33">
        <f>+(A51*E51)/1000</f>
        <v>1.4999999999999999E-2</v>
      </c>
      <c r="F52" s="33">
        <f>+(A51*F51)/1000</f>
        <v>0</v>
      </c>
      <c r="G52" s="33">
        <f>+(A51*G51)/1000</f>
        <v>0</v>
      </c>
      <c r="H52" s="33">
        <f>+(A51*H51)/1000</f>
        <v>0</v>
      </c>
      <c r="I52" s="33">
        <f>+(A51*I51)/1000</f>
        <v>0</v>
      </c>
      <c r="J52" s="33">
        <f>+(A51*J51)/1000</f>
        <v>0.04</v>
      </c>
      <c r="K52" s="33">
        <f>+(A51*K51)/1000</f>
        <v>0.05</v>
      </c>
      <c r="L52" s="33">
        <f>+(A51*L51)/1000</f>
        <v>3.0000000000000001E-3</v>
      </c>
      <c r="M52" s="33">
        <f>+(A51*M51)</f>
        <v>0.2</v>
      </c>
      <c r="N52" s="33">
        <f>+(A51*N51)/1000</f>
        <v>0.02</v>
      </c>
      <c r="O52" s="33">
        <f>+(A51*O51)/1000</f>
        <v>2.5000000000000001E-2</v>
      </c>
      <c r="P52" s="33">
        <f>+(A51*P51)/1000</f>
        <v>0.02</v>
      </c>
      <c r="Q52" s="33">
        <f>+(A51*Q51)/1000</f>
        <v>0.03</v>
      </c>
      <c r="R52" s="33">
        <f>+(A51*R51)/1000</f>
        <v>0</v>
      </c>
      <c r="S52" s="33">
        <f>+(A51*S51)/1000</f>
        <v>0</v>
      </c>
      <c r="T52" s="33">
        <f>+(A51*T51)/1000</f>
        <v>0</v>
      </c>
      <c r="U52" s="33">
        <f>+(A51*U51)/1000</f>
        <v>0</v>
      </c>
      <c r="V52" s="34">
        <f>+(A51*V51)/1000</f>
        <v>0</v>
      </c>
      <c r="W52" s="34">
        <f>+(A51*W51)/1000</f>
        <v>0</v>
      </c>
      <c r="X52" s="34">
        <f>+(A51*X51)/1000</f>
        <v>0</v>
      </c>
      <c r="Y52" s="8"/>
    </row>
    <row r="53" spans="1:25" x14ac:dyDescent="0.15">
      <c r="A53" s="106" t="s">
        <v>39</v>
      </c>
      <c r="B53" s="107"/>
      <c r="C53" s="35">
        <f>+C52+C50</f>
        <v>0.12</v>
      </c>
      <c r="D53" s="35">
        <f t="shared" ref="D53:X53" si="9">+D52+D50</f>
        <v>2.2000000000000002E-2</v>
      </c>
      <c r="E53" s="35">
        <f t="shared" si="9"/>
        <v>0.03</v>
      </c>
      <c r="F53" s="35">
        <f t="shared" si="9"/>
        <v>1.7999999999999999E-2</v>
      </c>
      <c r="G53" s="35">
        <f t="shared" si="9"/>
        <v>0</v>
      </c>
      <c r="H53" s="35">
        <f t="shared" si="9"/>
        <v>2.5000000000000001E-2</v>
      </c>
      <c r="I53" s="35">
        <f t="shared" si="9"/>
        <v>2.8000000000000001E-2</v>
      </c>
      <c r="J53" s="35">
        <f t="shared" si="9"/>
        <v>0.04</v>
      </c>
      <c r="K53" s="35">
        <f t="shared" si="9"/>
        <v>0.05</v>
      </c>
      <c r="L53" s="35">
        <f t="shared" si="9"/>
        <v>3.0000000000000001E-3</v>
      </c>
      <c r="M53" s="35">
        <f t="shared" si="9"/>
        <v>0.30000000000000004</v>
      </c>
      <c r="N53" s="35">
        <f t="shared" si="9"/>
        <v>0.02</v>
      </c>
      <c r="O53" s="35">
        <f t="shared" si="9"/>
        <v>2.5000000000000001E-2</v>
      </c>
      <c r="P53" s="35">
        <f t="shared" si="9"/>
        <v>0.02</v>
      </c>
      <c r="Q53" s="35">
        <f t="shared" si="9"/>
        <v>0.03</v>
      </c>
      <c r="R53" s="35">
        <f t="shared" si="9"/>
        <v>0.08</v>
      </c>
      <c r="S53" s="35">
        <f t="shared" si="9"/>
        <v>0</v>
      </c>
      <c r="T53" s="35">
        <f t="shared" si="9"/>
        <v>0</v>
      </c>
      <c r="U53" s="35">
        <f t="shared" si="9"/>
        <v>0</v>
      </c>
      <c r="V53" s="36">
        <f t="shared" si="9"/>
        <v>0</v>
      </c>
      <c r="W53" s="36">
        <f t="shared" si="9"/>
        <v>0</v>
      </c>
      <c r="X53" s="36">
        <f t="shared" si="9"/>
        <v>0</v>
      </c>
      <c r="Y53" s="8"/>
    </row>
    <row r="54" spans="1:25" x14ac:dyDescent="0.15">
      <c r="A54" s="99" t="s">
        <v>40</v>
      </c>
      <c r="B54" s="101"/>
      <c r="C54" s="37">
        <v>300</v>
      </c>
      <c r="D54" s="37">
        <v>900</v>
      </c>
      <c r="E54" s="37">
        <v>2250</v>
      </c>
      <c r="F54" s="37">
        <v>440</v>
      </c>
      <c r="G54" s="37">
        <v>148</v>
      </c>
      <c r="H54" s="37">
        <v>380</v>
      </c>
      <c r="I54" s="37">
        <v>290</v>
      </c>
      <c r="J54" s="38">
        <v>175</v>
      </c>
      <c r="K54" s="37">
        <v>900</v>
      </c>
      <c r="L54" s="37">
        <v>200</v>
      </c>
      <c r="M54" s="37">
        <v>75</v>
      </c>
      <c r="N54" s="37">
        <v>600</v>
      </c>
      <c r="O54" s="37">
        <v>350</v>
      </c>
      <c r="P54" s="37">
        <v>950</v>
      </c>
      <c r="Q54" s="37">
        <v>2200</v>
      </c>
      <c r="R54" s="37">
        <v>275</v>
      </c>
      <c r="S54" s="37"/>
      <c r="T54" s="37"/>
      <c r="U54" s="37"/>
      <c r="V54" s="38"/>
      <c r="W54" s="38"/>
      <c r="X54" s="38"/>
      <c r="Y54" s="8"/>
    </row>
    <row r="55" spans="1:25" x14ac:dyDescent="0.15">
      <c r="A55" s="40">
        <f>SUM(A49)</f>
        <v>1</v>
      </c>
      <c r="B55" s="41" t="s">
        <v>41</v>
      </c>
      <c r="C55" s="42">
        <f>SUM(C50*C54)</f>
        <v>18</v>
      </c>
      <c r="D55" s="42">
        <f>SUM(D50*D54)</f>
        <v>4.5</v>
      </c>
      <c r="E55" s="42">
        <f t="shared" ref="E55:X55" si="10">SUM(E50*E54)</f>
        <v>33.75</v>
      </c>
      <c r="F55" s="42">
        <f t="shared" si="10"/>
        <v>7.919999999999999</v>
      </c>
      <c r="G55" s="42">
        <f t="shared" si="10"/>
        <v>0</v>
      </c>
      <c r="H55" s="42">
        <f t="shared" si="10"/>
        <v>9.5</v>
      </c>
      <c r="I55" s="42">
        <f t="shared" si="10"/>
        <v>8.120000000000001</v>
      </c>
      <c r="J55" s="42">
        <f t="shared" si="10"/>
        <v>0</v>
      </c>
      <c r="K55" s="42">
        <f t="shared" si="10"/>
        <v>0</v>
      </c>
      <c r="L55" s="42">
        <f t="shared" si="10"/>
        <v>0</v>
      </c>
      <c r="M55" s="42">
        <f t="shared" si="10"/>
        <v>7.5</v>
      </c>
      <c r="N55" s="42">
        <f t="shared" si="10"/>
        <v>0</v>
      </c>
      <c r="O55" s="42">
        <f t="shared" si="10"/>
        <v>0</v>
      </c>
      <c r="P55" s="42">
        <f t="shared" si="10"/>
        <v>0</v>
      </c>
      <c r="Q55" s="42">
        <f t="shared" si="10"/>
        <v>0</v>
      </c>
      <c r="R55" s="42">
        <f t="shared" si="10"/>
        <v>22</v>
      </c>
      <c r="S55" s="42">
        <f t="shared" si="10"/>
        <v>0</v>
      </c>
      <c r="T55" s="42">
        <f t="shared" si="10"/>
        <v>0</v>
      </c>
      <c r="U55" s="42">
        <f t="shared" si="10"/>
        <v>0</v>
      </c>
      <c r="V55" s="42">
        <f t="shared" si="10"/>
        <v>0</v>
      </c>
      <c r="W55" s="42">
        <f t="shared" si="10"/>
        <v>0</v>
      </c>
      <c r="X55" s="42">
        <f t="shared" si="10"/>
        <v>0</v>
      </c>
      <c r="Y55" s="43">
        <f>SUM(C55:X55)</f>
        <v>111.29</v>
      </c>
    </row>
    <row r="56" spans="1:25" x14ac:dyDescent="0.15">
      <c r="A56" s="40">
        <f>SUM(A51)</f>
        <v>1</v>
      </c>
      <c r="B56" s="41" t="s">
        <v>41</v>
      </c>
      <c r="C56" s="42">
        <f>SUM(C52*C54)</f>
        <v>18</v>
      </c>
      <c r="D56" s="42">
        <f>SUM(D52*D54)</f>
        <v>15.3</v>
      </c>
      <c r="E56" s="42">
        <f t="shared" ref="E56:X56" si="11">SUM(E52*E54)</f>
        <v>33.75</v>
      </c>
      <c r="F56" s="42">
        <f t="shared" si="11"/>
        <v>0</v>
      </c>
      <c r="G56" s="42">
        <f t="shared" si="11"/>
        <v>0</v>
      </c>
      <c r="H56" s="42">
        <f t="shared" si="11"/>
        <v>0</v>
      </c>
      <c r="I56" s="42">
        <f t="shared" si="11"/>
        <v>0</v>
      </c>
      <c r="J56" s="42">
        <f t="shared" si="11"/>
        <v>7</v>
      </c>
      <c r="K56" s="42">
        <f t="shared" si="11"/>
        <v>45</v>
      </c>
      <c r="L56" s="42">
        <f t="shared" si="11"/>
        <v>0.6</v>
      </c>
      <c r="M56" s="42">
        <f t="shared" si="11"/>
        <v>15</v>
      </c>
      <c r="N56" s="42">
        <f t="shared" si="11"/>
        <v>12</v>
      </c>
      <c r="O56" s="42">
        <f t="shared" si="11"/>
        <v>8.75</v>
      </c>
      <c r="P56" s="42">
        <f t="shared" si="11"/>
        <v>19</v>
      </c>
      <c r="Q56" s="42">
        <f t="shared" si="11"/>
        <v>66</v>
      </c>
      <c r="R56" s="42">
        <f t="shared" si="11"/>
        <v>0</v>
      </c>
      <c r="S56" s="42">
        <f t="shared" si="11"/>
        <v>0</v>
      </c>
      <c r="T56" s="42">
        <f t="shared" si="11"/>
        <v>0</v>
      </c>
      <c r="U56" s="42">
        <f t="shared" si="11"/>
        <v>0</v>
      </c>
      <c r="V56" s="42">
        <f t="shared" si="11"/>
        <v>0</v>
      </c>
      <c r="W56" s="42">
        <f t="shared" si="11"/>
        <v>0</v>
      </c>
      <c r="X56" s="42">
        <f t="shared" si="11"/>
        <v>0</v>
      </c>
      <c r="Y56" s="43">
        <f>SUM(C56:X56)</f>
        <v>240.39999999999998</v>
      </c>
    </row>
    <row r="57" spans="1:25" x14ac:dyDescent="0.15">
      <c r="A57" s="108" t="s">
        <v>42</v>
      </c>
      <c r="B57" s="109"/>
      <c r="C57" s="44">
        <f>SUM(C55:C56)</f>
        <v>36</v>
      </c>
      <c r="D57" s="44">
        <f t="shared" ref="D57:X57" si="12">SUM(D55:D56)</f>
        <v>19.8</v>
      </c>
      <c r="E57" s="44">
        <f t="shared" si="12"/>
        <v>67.5</v>
      </c>
      <c r="F57" s="44">
        <f t="shared" si="12"/>
        <v>7.919999999999999</v>
      </c>
      <c r="G57" s="44">
        <f t="shared" si="12"/>
        <v>0</v>
      </c>
      <c r="H57" s="44">
        <f t="shared" si="12"/>
        <v>9.5</v>
      </c>
      <c r="I57" s="44">
        <f t="shared" si="12"/>
        <v>8.120000000000001</v>
      </c>
      <c r="J57" s="44">
        <f t="shared" si="12"/>
        <v>7</v>
      </c>
      <c r="K57" s="44">
        <f t="shared" si="12"/>
        <v>45</v>
      </c>
      <c r="L57" s="44">
        <f t="shared" si="12"/>
        <v>0.6</v>
      </c>
      <c r="M57" s="44">
        <f t="shared" si="12"/>
        <v>22.5</v>
      </c>
      <c r="N57" s="44">
        <f t="shared" si="12"/>
        <v>12</v>
      </c>
      <c r="O57" s="44">
        <f t="shared" si="12"/>
        <v>8.75</v>
      </c>
      <c r="P57" s="44">
        <f t="shared" si="12"/>
        <v>19</v>
      </c>
      <c r="Q57" s="44">
        <f t="shared" si="12"/>
        <v>66</v>
      </c>
      <c r="R57" s="44">
        <f t="shared" si="12"/>
        <v>22</v>
      </c>
      <c r="S57" s="44">
        <f t="shared" si="12"/>
        <v>0</v>
      </c>
      <c r="T57" s="44">
        <f t="shared" si="12"/>
        <v>0</v>
      </c>
      <c r="U57" s="44">
        <f t="shared" si="12"/>
        <v>0</v>
      </c>
      <c r="V57" s="44">
        <f t="shared" si="12"/>
        <v>0</v>
      </c>
      <c r="W57" s="44">
        <f t="shared" si="12"/>
        <v>0</v>
      </c>
      <c r="X57" s="44">
        <f t="shared" si="12"/>
        <v>0</v>
      </c>
      <c r="Y57" s="43">
        <f>SUM(C57:X57)</f>
        <v>351.69</v>
      </c>
    </row>
    <row r="58" spans="1:25" x14ac:dyDescent="0.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6"/>
    </row>
    <row r="59" spans="1:25" x14ac:dyDescent="0.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6"/>
    </row>
    <row r="60" spans="1:25" x14ac:dyDescent="0.15">
      <c r="A60" s="110" t="s">
        <v>43</v>
      </c>
      <c r="B60" s="110"/>
      <c r="C60" s="49"/>
      <c r="H60" s="110" t="s">
        <v>44</v>
      </c>
      <c r="I60" s="110"/>
      <c r="J60" s="110"/>
      <c r="K60" s="110"/>
      <c r="P60" s="110" t="s">
        <v>45</v>
      </c>
      <c r="Q60" s="110"/>
      <c r="R60" s="110"/>
      <c r="S60" s="110"/>
    </row>
  </sheetData>
  <mergeCells count="30">
    <mergeCell ref="B2:J2"/>
    <mergeCell ref="M2:Q2"/>
    <mergeCell ref="R2:V2"/>
    <mergeCell ref="P3:S3"/>
    <mergeCell ref="A4:B5"/>
    <mergeCell ref="C4:V4"/>
    <mergeCell ref="A29:B29"/>
    <mergeCell ref="H29:K29"/>
    <mergeCell ref="P29:S29"/>
    <mergeCell ref="A6:A9"/>
    <mergeCell ref="A10:A13"/>
    <mergeCell ref="A14:A17"/>
    <mergeCell ref="A22:B22"/>
    <mergeCell ref="A23:B23"/>
    <mergeCell ref="A26:B26"/>
    <mergeCell ref="B33:J33"/>
    <mergeCell ref="M33:Q33"/>
    <mergeCell ref="R33:V33"/>
    <mergeCell ref="P34:S34"/>
    <mergeCell ref="A35:B36"/>
    <mergeCell ref="C35:V35"/>
    <mergeCell ref="A57:B57"/>
    <mergeCell ref="A60:B60"/>
    <mergeCell ref="H60:K60"/>
    <mergeCell ref="P60:S60"/>
    <mergeCell ref="A37:A40"/>
    <mergeCell ref="A41:A44"/>
    <mergeCell ref="A45:A48"/>
    <mergeCell ref="A53:B53"/>
    <mergeCell ref="A54:B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</vt:lpstr>
      <vt:lpstr>2</vt:lpstr>
      <vt:lpstr>111</vt:lpstr>
      <vt:lpstr>01,12</vt:lpstr>
      <vt:lpstr>02․12</vt:lpstr>
      <vt:lpstr>05․12</vt:lpstr>
      <vt:lpstr>06․12</vt:lpstr>
      <vt:lpstr>07․12</vt:lpstr>
      <vt:lpstr>08․12</vt:lpstr>
      <vt:lpstr>09․12</vt:lpstr>
      <vt:lpstr>11</vt:lpstr>
      <vt:lpstr>12</vt:lpstr>
      <vt:lpstr>13</vt:lpstr>
      <vt:lpstr>14</vt:lpstr>
      <vt:lpstr>15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Qnarik</cp:lastModifiedBy>
  <cp:lastPrinted>2021-09-03T10:30:56Z</cp:lastPrinted>
  <dcterms:created xsi:type="dcterms:W3CDTF">2021-08-28T18:42:49Z</dcterms:created>
  <dcterms:modified xsi:type="dcterms:W3CDTF">2022-11-25T09:53:35Z</dcterms:modified>
</cp:coreProperties>
</file>